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8800" windowHeight="12315"/>
  </bookViews>
  <sheets>
    <sheet name="EADID" sheetId="1" r:id="rId1"/>
  </sheets>
  <definedNames>
    <definedName name="_xlnm._FilterDatabase" localSheetId="0" hidden="1">EADID!$A$6:$G$396</definedName>
    <definedName name="_xlnm.Print_Area" localSheetId="0">EADID!$A$1:$G$389</definedName>
    <definedName name="_xlnm.Print_Titles" localSheetId="0">EADID!$1:$7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1" i="1" l="1"/>
  <c r="E391" i="1"/>
  <c r="E390" i="1" s="1"/>
  <c r="F390" i="1"/>
  <c r="G390" i="1" s="1"/>
  <c r="D390" i="1"/>
  <c r="C390" i="1"/>
  <c r="B390" i="1"/>
  <c r="E389" i="1"/>
  <c r="G389" i="1" s="1"/>
  <c r="E388" i="1"/>
  <c r="G388" i="1" s="1"/>
  <c r="E387" i="1"/>
  <c r="G387" i="1" s="1"/>
  <c r="G386" i="1"/>
  <c r="E386" i="1"/>
  <c r="E385" i="1"/>
  <c r="F384" i="1"/>
  <c r="D384" i="1"/>
  <c r="C384" i="1"/>
  <c r="B384" i="1"/>
  <c r="E383" i="1"/>
  <c r="G383" i="1" s="1"/>
  <c r="E382" i="1"/>
  <c r="G382" i="1" s="1"/>
  <c r="E381" i="1"/>
  <c r="G381" i="1" s="1"/>
  <c r="E380" i="1"/>
  <c r="G380" i="1" s="1"/>
  <c r="E379" i="1"/>
  <c r="G379" i="1" s="1"/>
  <c r="E378" i="1"/>
  <c r="G378" i="1" s="1"/>
  <c r="E377" i="1"/>
  <c r="G377" i="1" s="1"/>
  <c r="E376" i="1"/>
  <c r="G376" i="1" s="1"/>
  <c r="E375" i="1"/>
  <c r="G375" i="1" s="1"/>
  <c r="E374" i="1"/>
  <c r="G374" i="1" s="1"/>
  <c r="E373" i="1"/>
  <c r="G373" i="1" s="1"/>
  <c r="E372" i="1"/>
  <c r="G372" i="1" s="1"/>
  <c r="E371" i="1"/>
  <c r="G371" i="1" s="1"/>
  <c r="E370" i="1"/>
  <c r="G370" i="1" s="1"/>
  <c r="G369" i="1"/>
  <c r="E369" i="1"/>
  <c r="F368" i="1"/>
  <c r="D368" i="1"/>
  <c r="C368" i="1"/>
  <c r="B368" i="1"/>
  <c r="G367" i="1"/>
  <c r="E367" i="1"/>
  <c r="E366" i="1" s="1"/>
  <c r="F366" i="1"/>
  <c r="G366" i="1" s="1"/>
  <c r="D366" i="1"/>
  <c r="D350" i="1" s="1"/>
  <c r="C366" i="1"/>
  <c r="B366" i="1"/>
  <c r="E365" i="1"/>
  <c r="F364" i="1"/>
  <c r="D364" i="1"/>
  <c r="C364" i="1"/>
  <c r="B364" i="1"/>
  <c r="E363" i="1"/>
  <c r="G363" i="1" s="1"/>
  <c r="E362" i="1"/>
  <c r="G362" i="1" s="1"/>
  <c r="E361" i="1"/>
  <c r="G361" i="1" s="1"/>
  <c r="E360" i="1"/>
  <c r="G360" i="1" s="1"/>
  <c r="E359" i="1"/>
  <c r="G359" i="1" s="1"/>
  <c r="E358" i="1"/>
  <c r="G358" i="1" s="1"/>
  <c r="E357" i="1"/>
  <c r="G357" i="1" s="1"/>
  <c r="E356" i="1"/>
  <c r="G356" i="1" s="1"/>
  <c r="E355" i="1"/>
  <c r="G355" i="1" s="1"/>
  <c r="E354" i="1"/>
  <c r="G354" i="1" s="1"/>
  <c r="E353" i="1"/>
  <c r="G353" i="1" s="1"/>
  <c r="E352" i="1"/>
  <c r="G352" i="1" s="1"/>
  <c r="F351" i="1"/>
  <c r="D351" i="1"/>
  <c r="C351" i="1"/>
  <c r="C350" i="1" s="1"/>
  <c r="B351" i="1"/>
  <c r="E349" i="1"/>
  <c r="G349" i="1" s="1"/>
  <c r="E348" i="1"/>
  <c r="F347" i="1"/>
  <c r="D347" i="1"/>
  <c r="C347" i="1"/>
  <c r="B347" i="1"/>
  <c r="E346" i="1"/>
  <c r="G346" i="1" s="1"/>
  <c r="E345" i="1"/>
  <c r="F344" i="1"/>
  <c r="D344" i="1"/>
  <c r="C344" i="1"/>
  <c r="B344" i="1"/>
  <c r="E343" i="1"/>
  <c r="F342" i="1"/>
  <c r="D342" i="1"/>
  <c r="C342" i="1"/>
  <c r="B342" i="1"/>
  <c r="G341" i="1"/>
  <c r="E341" i="1"/>
  <c r="E340" i="1"/>
  <c r="G340" i="1" s="1"/>
  <c r="E339" i="1"/>
  <c r="G339" i="1" s="1"/>
  <c r="E338" i="1"/>
  <c r="G338" i="1" s="1"/>
  <c r="E337" i="1"/>
  <c r="G337" i="1" s="1"/>
  <c r="E336" i="1"/>
  <c r="E335" i="1" s="1"/>
  <c r="F335" i="1"/>
  <c r="D335" i="1"/>
  <c r="C335" i="1"/>
  <c r="B335" i="1"/>
  <c r="E334" i="1"/>
  <c r="E333" i="1" s="1"/>
  <c r="F333" i="1"/>
  <c r="D333" i="1"/>
  <c r="C333" i="1"/>
  <c r="B333" i="1"/>
  <c r="E332" i="1"/>
  <c r="G332" i="1" s="1"/>
  <c r="E331" i="1"/>
  <c r="G331" i="1" s="1"/>
  <c r="E330" i="1"/>
  <c r="F329" i="1"/>
  <c r="D329" i="1"/>
  <c r="C329" i="1"/>
  <c r="B329" i="1"/>
  <c r="E327" i="1"/>
  <c r="F326" i="1"/>
  <c r="D326" i="1"/>
  <c r="C326" i="1"/>
  <c r="B326" i="1"/>
  <c r="E325" i="1"/>
  <c r="G325" i="1" s="1"/>
  <c r="E324" i="1"/>
  <c r="G324" i="1" s="1"/>
  <c r="E323" i="1"/>
  <c r="G323" i="1" s="1"/>
  <c r="E322" i="1"/>
  <c r="G322" i="1" s="1"/>
  <c r="E321" i="1"/>
  <c r="G321" i="1" s="1"/>
  <c r="E320" i="1"/>
  <c r="G320" i="1" s="1"/>
  <c r="E319" i="1"/>
  <c r="G319" i="1" s="1"/>
  <c r="E318" i="1"/>
  <c r="G318" i="1" s="1"/>
  <c r="F317" i="1"/>
  <c r="D317" i="1"/>
  <c r="C317" i="1"/>
  <c r="B317" i="1"/>
  <c r="E314" i="1"/>
  <c r="G314" i="1" s="1"/>
  <c r="F313" i="1"/>
  <c r="D313" i="1"/>
  <c r="D312" i="1" s="1"/>
  <c r="C313" i="1"/>
  <c r="B313" i="1"/>
  <c r="B312" i="1" s="1"/>
  <c r="F312" i="1"/>
  <c r="C312" i="1"/>
  <c r="G311" i="1"/>
  <c r="E311" i="1"/>
  <c r="G310" i="1"/>
  <c r="E310" i="1"/>
  <c r="F309" i="1"/>
  <c r="G309" i="1" s="1"/>
  <c r="D309" i="1"/>
  <c r="C309" i="1"/>
  <c r="B309" i="1"/>
  <c r="E308" i="1"/>
  <c r="G308" i="1" s="1"/>
  <c r="E307" i="1"/>
  <c r="G307" i="1" s="1"/>
  <c r="E306" i="1"/>
  <c r="G306" i="1" s="1"/>
  <c r="E305" i="1"/>
  <c r="G305" i="1" s="1"/>
  <c r="E304" i="1"/>
  <c r="G304" i="1" s="1"/>
  <c r="E303" i="1"/>
  <c r="G303" i="1" s="1"/>
  <c r="G302" i="1"/>
  <c r="E302" i="1"/>
  <c r="G301" i="1"/>
  <c r="E301" i="1"/>
  <c r="E300" i="1"/>
  <c r="G300" i="1" s="1"/>
  <c r="E299" i="1"/>
  <c r="G299" i="1" s="1"/>
  <c r="E298" i="1"/>
  <c r="G298" i="1" s="1"/>
  <c r="G297" i="1"/>
  <c r="E297" i="1"/>
  <c r="F296" i="1"/>
  <c r="D296" i="1"/>
  <c r="C296" i="1"/>
  <c r="B296" i="1"/>
  <c r="E295" i="1"/>
  <c r="F294" i="1"/>
  <c r="D294" i="1"/>
  <c r="C294" i="1"/>
  <c r="B294" i="1"/>
  <c r="E293" i="1"/>
  <c r="E292" i="1" s="1"/>
  <c r="G292" i="1"/>
  <c r="F292" i="1"/>
  <c r="D292" i="1"/>
  <c r="C292" i="1"/>
  <c r="G291" i="1"/>
  <c r="E291" i="1"/>
  <c r="E290" i="1" s="1"/>
  <c r="F290" i="1"/>
  <c r="G290" i="1" s="1"/>
  <c r="D290" i="1"/>
  <c r="C290" i="1"/>
  <c r="B290" i="1"/>
  <c r="E289" i="1"/>
  <c r="G289" i="1" s="1"/>
  <c r="G288" i="1"/>
  <c r="E288" i="1"/>
  <c r="F287" i="1"/>
  <c r="D287" i="1"/>
  <c r="C287" i="1"/>
  <c r="B287" i="1"/>
  <c r="E286" i="1"/>
  <c r="G286" i="1" s="1"/>
  <c r="E285" i="1"/>
  <c r="G285" i="1" s="1"/>
  <c r="E284" i="1"/>
  <c r="F283" i="1"/>
  <c r="D283" i="1"/>
  <c r="C283" i="1"/>
  <c r="B283" i="1"/>
  <c r="E281" i="1"/>
  <c r="G281" i="1" s="1"/>
  <c r="E280" i="1"/>
  <c r="G280" i="1" s="1"/>
  <c r="E279" i="1"/>
  <c r="G279" i="1" s="1"/>
  <c r="E278" i="1"/>
  <c r="G278" i="1" s="1"/>
  <c r="E277" i="1"/>
  <c r="G277" i="1" s="1"/>
  <c r="E276" i="1"/>
  <c r="F275" i="1"/>
  <c r="F274" i="1" s="1"/>
  <c r="D275" i="1"/>
  <c r="D274" i="1" s="1"/>
  <c r="D273" i="1" s="1"/>
  <c r="C275" i="1"/>
  <c r="C274" i="1" s="1"/>
  <c r="C273" i="1" s="1"/>
  <c r="B275" i="1"/>
  <c r="B274" i="1" s="1"/>
  <c r="B273" i="1" s="1"/>
  <c r="E272" i="1"/>
  <c r="G272" i="1" s="1"/>
  <c r="E271" i="1"/>
  <c r="G271" i="1" s="1"/>
  <c r="E270" i="1"/>
  <c r="G270" i="1" s="1"/>
  <c r="E269" i="1"/>
  <c r="G269" i="1" s="1"/>
  <c r="E268" i="1"/>
  <c r="E267" i="1" s="1"/>
  <c r="F267" i="1"/>
  <c r="D267" i="1"/>
  <c r="C267" i="1"/>
  <c r="B267" i="1"/>
  <c r="E266" i="1"/>
  <c r="G266" i="1" s="1"/>
  <c r="F265" i="1"/>
  <c r="E265" i="1"/>
  <c r="G265" i="1" s="1"/>
  <c r="D265" i="1"/>
  <c r="C265" i="1"/>
  <c r="B265" i="1"/>
  <c r="E264" i="1"/>
  <c r="G264" i="1" s="1"/>
  <c r="E263" i="1"/>
  <c r="G263" i="1" s="1"/>
  <c r="E262" i="1"/>
  <c r="G262" i="1" s="1"/>
  <c r="E261" i="1"/>
  <c r="G261" i="1" s="1"/>
  <c r="G260" i="1"/>
  <c r="E260" i="1"/>
  <c r="E259" i="1"/>
  <c r="G259" i="1" s="1"/>
  <c r="E258" i="1"/>
  <c r="G258" i="1" s="1"/>
  <c r="E257" i="1"/>
  <c r="G257" i="1" s="1"/>
  <c r="E256" i="1"/>
  <c r="F255" i="1"/>
  <c r="D255" i="1"/>
  <c r="C255" i="1"/>
  <c r="B255" i="1"/>
  <c r="E254" i="1"/>
  <c r="E253" i="1" s="1"/>
  <c r="F253" i="1"/>
  <c r="D253" i="1"/>
  <c r="C253" i="1"/>
  <c r="B253" i="1"/>
  <c r="E252" i="1"/>
  <c r="G252" i="1" s="1"/>
  <c r="E251" i="1"/>
  <c r="G251" i="1" s="1"/>
  <c r="E250" i="1"/>
  <c r="G250" i="1" s="1"/>
  <c r="E249" i="1"/>
  <c r="G249" i="1" s="1"/>
  <c r="E248" i="1"/>
  <c r="G248" i="1" s="1"/>
  <c r="E247" i="1"/>
  <c r="G247" i="1" s="1"/>
  <c r="E246" i="1"/>
  <c r="G246" i="1" s="1"/>
  <c r="E245" i="1"/>
  <c r="G245" i="1" s="1"/>
  <c r="G244" i="1"/>
  <c r="E244" i="1"/>
  <c r="E243" i="1"/>
  <c r="G243" i="1" s="1"/>
  <c r="F242" i="1"/>
  <c r="D242" i="1"/>
  <c r="C242" i="1"/>
  <c r="B242" i="1"/>
  <c r="E241" i="1"/>
  <c r="G241" i="1" s="1"/>
  <c r="E240" i="1"/>
  <c r="G240" i="1" s="1"/>
  <c r="G239" i="1"/>
  <c r="E239" i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E225" i="1"/>
  <c r="G225" i="1" s="1"/>
  <c r="E224" i="1"/>
  <c r="G224" i="1" s="1"/>
  <c r="E223" i="1"/>
  <c r="G223" i="1" s="1"/>
  <c r="E222" i="1"/>
  <c r="E221" i="1"/>
  <c r="G221" i="1" s="1"/>
  <c r="F220" i="1"/>
  <c r="D220" i="1"/>
  <c r="C220" i="1"/>
  <c r="B220" i="1"/>
  <c r="E219" i="1"/>
  <c r="G219" i="1" s="1"/>
  <c r="E218" i="1"/>
  <c r="G218" i="1" s="1"/>
  <c r="E217" i="1"/>
  <c r="G217" i="1" s="1"/>
  <c r="E216" i="1"/>
  <c r="G216" i="1" s="1"/>
  <c r="F215" i="1"/>
  <c r="D215" i="1"/>
  <c r="C215" i="1"/>
  <c r="B215" i="1"/>
  <c r="E214" i="1"/>
  <c r="G214" i="1" s="1"/>
  <c r="G213" i="1"/>
  <c r="E213" i="1"/>
  <c r="G212" i="1"/>
  <c r="E212" i="1"/>
  <c r="E211" i="1"/>
  <c r="G211" i="1" s="1"/>
  <c r="E210" i="1"/>
  <c r="G210" i="1" s="1"/>
  <c r="E209" i="1"/>
  <c r="G209" i="1" s="1"/>
  <c r="E208" i="1"/>
  <c r="G208" i="1" s="1"/>
  <c r="E207" i="1"/>
  <c r="G207" i="1" s="1"/>
  <c r="G206" i="1"/>
  <c r="E206" i="1"/>
  <c r="E205" i="1"/>
  <c r="G205" i="1" s="1"/>
  <c r="E204" i="1"/>
  <c r="G204" i="1" s="1"/>
  <c r="E203" i="1"/>
  <c r="G203" i="1" s="1"/>
  <c r="G202" i="1"/>
  <c r="E202" i="1"/>
  <c r="G201" i="1"/>
  <c r="E201" i="1"/>
  <c r="G200" i="1"/>
  <c r="E200" i="1"/>
  <c r="E199" i="1"/>
  <c r="G199" i="1" s="1"/>
  <c r="F198" i="1"/>
  <c r="D198" i="1"/>
  <c r="C198" i="1"/>
  <c r="B198" i="1"/>
  <c r="E196" i="1"/>
  <c r="G196" i="1" s="1"/>
  <c r="F195" i="1"/>
  <c r="D195" i="1"/>
  <c r="C195" i="1"/>
  <c r="B195" i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E188" i="1"/>
  <c r="G188" i="1" s="1"/>
  <c r="E187" i="1"/>
  <c r="G187" i="1" s="1"/>
  <c r="G186" i="1"/>
  <c r="E186" i="1"/>
  <c r="E185" i="1"/>
  <c r="G185" i="1" s="1"/>
  <c r="E184" i="1"/>
  <c r="G184" i="1" s="1"/>
  <c r="G183" i="1"/>
  <c r="E183" i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G171" i="1"/>
  <c r="E171" i="1"/>
  <c r="E170" i="1"/>
  <c r="G170" i="1" s="1"/>
  <c r="E169" i="1"/>
  <c r="G169" i="1" s="1"/>
  <c r="E168" i="1"/>
  <c r="G168" i="1" s="1"/>
  <c r="E167" i="1"/>
  <c r="G167" i="1" s="1"/>
  <c r="E166" i="1"/>
  <c r="G166" i="1" s="1"/>
  <c r="E165" i="1"/>
  <c r="G165" i="1" s="1"/>
  <c r="G164" i="1"/>
  <c r="E164" i="1"/>
  <c r="E163" i="1"/>
  <c r="G163" i="1" s="1"/>
  <c r="E162" i="1"/>
  <c r="G162" i="1" s="1"/>
  <c r="G161" i="1"/>
  <c r="E161" i="1"/>
  <c r="E160" i="1"/>
  <c r="G160" i="1" s="1"/>
  <c r="E159" i="1"/>
  <c r="G159" i="1" s="1"/>
  <c r="E158" i="1"/>
  <c r="G158" i="1" s="1"/>
  <c r="E157" i="1"/>
  <c r="G157" i="1" s="1"/>
  <c r="E156" i="1"/>
  <c r="G156" i="1" s="1"/>
  <c r="E155" i="1"/>
  <c r="G155" i="1" s="1"/>
  <c r="E154" i="1"/>
  <c r="G154" i="1" s="1"/>
  <c r="E153" i="1"/>
  <c r="G153" i="1" s="1"/>
  <c r="G152" i="1"/>
  <c r="E152" i="1"/>
  <c r="E151" i="1"/>
  <c r="G151" i="1" s="1"/>
  <c r="G150" i="1"/>
  <c r="E150" i="1"/>
  <c r="E149" i="1"/>
  <c r="G149" i="1" s="1"/>
  <c r="E148" i="1"/>
  <c r="G148" i="1" s="1"/>
  <c r="G147" i="1"/>
  <c r="E147" i="1"/>
  <c r="E146" i="1"/>
  <c r="G146" i="1" s="1"/>
  <c r="E145" i="1"/>
  <c r="G145" i="1" s="1"/>
  <c r="E144" i="1"/>
  <c r="G144" i="1" s="1"/>
  <c r="F143" i="1"/>
  <c r="D143" i="1"/>
  <c r="C143" i="1"/>
  <c r="B143" i="1"/>
  <c r="E142" i="1"/>
  <c r="G142" i="1" s="1"/>
  <c r="E141" i="1"/>
  <c r="E140" i="1" s="1"/>
  <c r="F140" i="1"/>
  <c r="D140" i="1"/>
  <c r="C140" i="1"/>
  <c r="B140" i="1"/>
  <c r="E139" i="1"/>
  <c r="G139" i="1" s="1"/>
  <c r="E138" i="1"/>
  <c r="G138" i="1" s="1"/>
  <c r="G137" i="1"/>
  <c r="E137" i="1"/>
  <c r="E136" i="1"/>
  <c r="G136" i="1" s="1"/>
  <c r="E135" i="1"/>
  <c r="G135" i="1" s="1"/>
  <c r="E134" i="1"/>
  <c r="G134" i="1" s="1"/>
  <c r="E133" i="1"/>
  <c r="G133" i="1" s="1"/>
  <c r="F132" i="1"/>
  <c r="D132" i="1"/>
  <c r="C132" i="1"/>
  <c r="B132" i="1"/>
  <c r="E131" i="1"/>
  <c r="G131" i="1" s="1"/>
  <c r="E130" i="1"/>
  <c r="G130" i="1" s="1"/>
  <c r="E129" i="1"/>
  <c r="G129" i="1" s="1"/>
  <c r="E128" i="1"/>
  <c r="G128" i="1" s="1"/>
  <c r="E127" i="1"/>
  <c r="G127" i="1" s="1"/>
  <c r="E126" i="1"/>
  <c r="G126" i="1" s="1"/>
  <c r="E125" i="1"/>
  <c r="G125" i="1" s="1"/>
  <c r="E124" i="1"/>
  <c r="G124" i="1" s="1"/>
  <c r="E123" i="1"/>
  <c r="G123" i="1" s="1"/>
  <c r="E122" i="1"/>
  <c r="G122" i="1" s="1"/>
  <c r="E121" i="1"/>
  <c r="G121" i="1" s="1"/>
  <c r="E120" i="1"/>
  <c r="G120" i="1" s="1"/>
  <c r="E119" i="1"/>
  <c r="G119" i="1" s="1"/>
  <c r="E118" i="1"/>
  <c r="G118" i="1" s="1"/>
  <c r="E117" i="1"/>
  <c r="G117" i="1" s="1"/>
  <c r="E116" i="1"/>
  <c r="G116" i="1" s="1"/>
  <c r="E115" i="1"/>
  <c r="F114" i="1"/>
  <c r="D114" i="1"/>
  <c r="C114" i="1"/>
  <c r="B114" i="1"/>
  <c r="E113" i="1"/>
  <c r="G113" i="1" s="1"/>
  <c r="E112" i="1"/>
  <c r="G112" i="1" s="1"/>
  <c r="E111" i="1"/>
  <c r="G111" i="1" s="1"/>
  <c r="E110" i="1"/>
  <c r="G110" i="1" s="1"/>
  <c r="E109" i="1"/>
  <c r="G109" i="1" s="1"/>
  <c r="E108" i="1"/>
  <c r="G108" i="1" s="1"/>
  <c r="E107" i="1"/>
  <c r="G107" i="1" s="1"/>
  <c r="E106" i="1"/>
  <c r="G106" i="1" s="1"/>
  <c r="E105" i="1"/>
  <c r="E104" i="1"/>
  <c r="G104" i="1" s="1"/>
  <c r="E103" i="1"/>
  <c r="F102" i="1"/>
  <c r="D102" i="1"/>
  <c r="C102" i="1"/>
  <c r="B102" i="1"/>
  <c r="G101" i="1"/>
  <c r="E101" i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F93" i="1"/>
  <c r="D93" i="1"/>
  <c r="C93" i="1"/>
  <c r="B93" i="1"/>
  <c r="E92" i="1"/>
  <c r="G92" i="1" s="1"/>
  <c r="E91" i="1"/>
  <c r="F90" i="1"/>
  <c r="D90" i="1"/>
  <c r="C90" i="1"/>
  <c r="B90" i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F77" i="1"/>
  <c r="D77" i="1"/>
  <c r="C77" i="1"/>
  <c r="B77" i="1"/>
  <c r="E76" i="1"/>
  <c r="G76" i="1" s="1"/>
  <c r="E75" i="1"/>
  <c r="G75" i="1" s="1"/>
  <c r="G74" i="1"/>
  <c r="E74" i="1"/>
  <c r="G73" i="1"/>
  <c r="E73" i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G66" i="1"/>
  <c r="E66" i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G59" i="1"/>
  <c r="E59" i="1"/>
  <c r="F58" i="1"/>
  <c r="D58" i="1"/>
  <c r="C58" i="1"/>
  <c r="B58" i="1"/>
  <c r="E57" i="1"/>
  <c r="G57" i="1" s="1"/>
  <c r="E56" i="1"/>
  <c r="G56" i="1" s="1"/>
  <c r="E55" i="1"/>
  <c r="G55" i="1" s="1"/>
  <c r="E54" i="1"/>
  <c r="G54" i="1" s="1"/>
  <c r="E53" i="1"/>
  <c r="G53" i="1" s="1"/>
  <c r="E52" i="1"/>
  <c r="G52" i="1" s="1"/>
  <c r="E51" i="1"/>
  <c r="G51" i="1" s="1"/>
  <c r="E50" i="1"/>
  <c r="G50" i="1" s="1"/>
  <c r="G49" i="1"/>
  <c r="E49" i="1"/>
  <c r="F48" i="1"/>
  <c r="D48" i="1"/>
  <c r="C48" i="1"/>
  <c r="B48" i="1"/>
  <c r="E45" i="1"/>
  <c r="G45" i="1" s="1"/>
  <c r="E44" i="1"/>
  <c r="F43" i="1"/>
  <c r="F42" i="1" s="1"/>
  <c r="F41" i="1" s="1"/>
  <c r="D43" i="1"/>
  <c r="D42" i="1" s="1"/>
  <c r="C43" i="1"/>
  <c r="C42" i="1" s="1"/>
  <c r="C41" i="1" s="1"/>
  <c r="B43" i="1"/>
  <c r="B42" i="1" s="1"/>
  <c r="B41" i="1" s="1"/>
  <c r="D41" i="1"/>
  <c r="E40" i="1"/>
  <c r="G40" i="1" s="1"/>
  <c r="E39" i="1"/>
  <c r="G39" i="1" s="1"/>
  <c r="E38" i="1"/>
  <c r="F37" i="1"/>
  <c r="D37" i="1"/>
  <c r="C37" i="1"/>
  <c r="B37" i="1"/>
  <c r="E36" i="1"/>
  <c r="G36" i="1" s="1"/>
  <c r="E35" i="1"/>
  <c r="G35" i="1" s="1"/>
  <c r="E34" i="1"/>
  <c r="G34" i="1" s="1"/>
  <c r="E33" i="1"/>
  <c r="G33" i="1" s="1"/>
  <c r="E32" i="1"/>
  <c r="G32" i="1" s="1"/>
  <c r="F31" i="1"/>
  <c r="D31" i="1"/>
  <c r="C31" i="1"/>
  <c r="B31" i="1"/>
  <c r="B22" i="1" s="1"/>
  <c r="E30" i="1"/>
  <c r="E29" i="1" s="1"/>
  <c r="F29" i="1"/>
  <c r="D29" i="1"/>
  <c r="C29" i="1"/>
  <c r="B29" i="1"/>
  <c r="E28" i="1"/>
  <c r="G28" i="1" s="1"/>
  <c r="E27" i="1"/>
  <c r="G27" i="1" s="1"/>
  <c r="E26" i="1"/>
  <c r="G26" i="1" s="1"/>
  <c r="E25" i="1"/>
  <c r="G25" i="1" s="1"/>
  <c r="E24" i="1"/>
  <c r="G24" i="1" s="1"/>
  <c r="F23" i="1"/>
  <c r="E23" i="1"/>
  <c r="D23" i="1"/>
  <c r="C23" i="1"/>
  <c r="B23" i="1"/>
  <c r="E21" i="1"/>
  <c r="G21" i="1" s="1"/>
  <c r="E20" i="1"/>
  <c r="G20" i="1" s="1"/>
  <c r="F19" i="1"/>
  <c r="E19" i="1"/>
  <c r="D19" i="1"/>
  <c r="C19" i="1"/>
  <c r="B19" i="1"/>
  <c r="E18" i="1"/>
  <c r="G18" i="1" s="1"/>
  <c r="E17" i="1"/>
  <c r="G17" i="1" s="1"/>
  <c r="E16" i="1"/>
  <c r="G16" i="1" s="1"/>
  <c r="E15" i="1"/>
  <c r="G15" i="1" s="1"/>
  <c r="E14" i="1"/>
  <c r="F13" i="1"/>
  <c r="D13" i="1"/>
  <c r="C13" i="1"/>
  <c r="B13" i="1"/>
  <c r="E12" i="1"/>
  <c r="G12" i="1" s="1"/>
  <c r="F11" i="1"/>
  <c r="E11" i="1"/>
  <c r="D11" i="1"/>
  <c r="C11" i="1"/>
  <c r="B11" i="1"/>
  <c r="B316" i="1" l="1"/>
  <c r="E313" i="1"/>
  <c r="E312" i="1" s="1"/>
  <c r="G312" i="1" s="1"/>
  <c r="E255" i="1"/>
  <c r="F328" i="1"/>
  <c r="F316" i="1"/>
  <c r="G267" i="1"/>
  <c r="G255" i="1"/>
  <c r="D197" i="1"/>
  <c r="E220" i="1"/>
  <c r="G220" i="1" s="1"/>
  <c r="C47" i="1"/>
  <c r="C22" i="1"/>
  <c r="C10" i="1" s="1"/>
  <c r="F22" i="1"/>
  <c r="F10" i="1" s="1"/>
  <c r="E37" i="1"/>
  <c r="G37" i="1" s="1"/>
  <c r="G38" i="1"/>
  <c r="B10" i="1"/>
  <c r="G30" i="1"/>
  <c r="E31" i="1"/>
  <c r="E22" i="1" s="1"/>
  <c r="G22" i="1" s="1"/>
  <c r="G103" i="1"/>
  <c r="E102" i="1"/>
  <c r="G102" i="1" s="1"/>
  <c r="G242" i="1"/>
  <c r="G256" i="1"/>
  <c r="E329" i="1"/>
  <c r="G330" i="1"/>
  <c r="E114" i="1"/>
  <c r="G115" i="1"/>
  <c r="G141" i="1"/>
  <c r="F197" i="1"/>
  <c r="E13" i="1"/>
  <c r="B47" i="1"/>
  <c r="E48" i="1"/>
  <c r="G48" i="1" s="1"/>
  <c r="E132" i="1"/>
  <c r="G132" i="1" s="1"/>
  <c r="B197" i="1"/>
  <c r="E215" i="1"/>
  <c r="G215" i="1" s="1"/>
  <c r="E242" i="1"/>
  <c r="D328" i="1"/>
  <c r="C197" i="1"/>
  <c r="C46" i="1" s="1"/>
  <c r="G253" i="1"/>
  <c r="B282" i="1"/>
  <c r="C316" i="1"/>
  <c r="B328" i="1"/>
  <c r="B315" i="1" s="1"/>
  <c r="G140" i="1"/>
  <c r="E198" i="1"/>
  <c r="G198" i="1" s="1"/>
  <c r="F282" i="1"/>
  <c r="E287" i="1"/>
  <c r="G287" i="1" s="1"/>
  <c r="E309" i="1"/>
  <c r="C328" i="1"/>
  <c r="B350" i="1"/>
  <c r="E90" i="1"/>
  <c r="G90" i="1" s="1"/>
  <c r="G91" i="1"/>
  <c r="G11" i="1"/>
  <c r="G19" i="1"/>
  <c r="G23" i="1"/>
  <c r="E43" i="1"/>
  <c r="E42" i="1" s="1"/>
  <c r="E41" i="1" s="1"/>
  <c r="G41" i="1" s="1"/>
  <c r="D47" i="1"/>
  <c r="G114" i="1"/>
  <c r="G254" i="1"/>
  <c r="G276" i="1"/>
  <c r="E275" i="1"/>
  <c r="D316" i="1"/>
  <c r="G336" i="1"/>
  <c r="E347" i="1"/>
  <c r="G347" i="1" s="1"/>
  <c r="G348" i="1"/>
  <c r="E351" i="1"/>
  <c r="G14" i="1"/>
  <c r="G29" i="1"/>
  <c r="F47" i="1"/>
  <c r="G268" i="1"/>
  <c r="E296" i="1"/>
  <c r="G296" i="1" s="1"/>
  <c r="E317" i="1"/>
  <c r="G317" i="1" s="1"/>
  <c r="G327" i="1"/>
  <c r="E326" i="1"/>
  <c r="G326" i="1" s="1"/>
  <c r="F350" i="1"/>
  <c r="G365" i="1"/>
  <c r="E364" i="1"/>
  <c r="G364" i="1" s="1"/>
  <c r="D22" i="1"/>
  <c r="D10" i="1" s="1"/>
  <c r="E58" i="1"/>
  <c r="G58" i="1" s="1"/>
  <c r="G94" i="1"/>
  <c r="E93" i="1"/>
  <c r="G93" i="1" s="1"/>
  <c r="G222" i="1"/>
  <c r="F273" i="1"/>
  <c r="D282" i="1"/>
  <c r="G333" i="1"/>
  <c r="G334" i="1"/>
  <c r="G345" i="1"/>
  <c r="E344" i="1"/>
  <c r="G344" i="1" s="1"/>
  <c r="G78" i="1"/>
  <c r="E77" i="1"/>
  <c r="G77" i="1" s="1"/>
  <c r="G295" i="1"/>
  <c r="E294" i="1"/>
  <c r="G294" i="1" s="1"/>
  <c r="G313" i="1"/>
  <c r="G329" i="1"/>
  <c r="E368" i="1"/>
  <c r="G368" i="1" s="1"/>
  <c r="G385" i="1"/>
  <c r="E384" i="1"/>
  <c r="G384" i="1" s="1"/>
  <c r="E143" i="1"/>
  <c r="G143" i="1" s="1"/>
  <c r="E195" i="1"/>
  <c r="G195" i="1" s="1"/>
  <c r="C282" i="1"/>
  <c r="G284" i="1"/>
  <c r="E283" i="1"/>
  <c r="G335" i="1"/>
  <c r="G343" i="1"/>
  <c r="E342" i="1"/>
  <c r="G342" i="1" s="1"/>
  <c r="G31" i="1" l="1"/>
  <c r="E10" i="1"/>
  <c r="C315" i="1"/>
  <c r="D46" i="1"/>
  <c r="D9" i="1"/>
  <c r="C9" i="1"/>
  <c r="C8" i="1" s="1"/>
  <c r="E282" i="1"/>
  <c r="G282" i="1" s="1"/>
  <c r="E350" i="1"/>
  <c r="G350" i="1" s="1"/>
  <c r="E328" i="1"/>
  <c r="G328" i="1" s="1"/>
  <c r="E197" i="1"/>
  <c r="G197" i="1" s="1"/>
  <c r="G13" i="1"/>
  <c r="D315" i="1"/>
  <c r="B46" i="1"/>
  <c r="B9" i="1" s="1"/>
  <c r="B8" i="1" s="1"/>
  <c r="G10" i="1"/>
  <c r="E274" i="1"/>
  <c r="G275" i="1"/>
  <c r="G42" i="1"/>
  <c r="G283" i="1"/>
  <c r="G351" i="1"/>
  <c r="E316" i="1"/>
  <c r="F46" i="1"/>
  <c r="G43" i="1"/>
  <c r="E47" i="1"/>
  <c r="F315" i="1"/>
  <c r="D8" i="1" l="1"/>
  <c r="E46" i="1"/>
  <c r="G46" i="1" s="1"/>
  <c r="G47" i="1"/>
  <c r="E315" i="1"/>
  <c r="G315" i="1" s="1"/>
  <c r="G316" i="1"/>
  <c r="E273" i="1"/>
  <c r="G274" i="1"/>
  <c r="F9" i="1"/>
  <c r="E9" i="1" l="1"/>
  <c r="E8" i="1" s="1"/>
  <c r="G273" i="1"/>
  <c r="F8" i="1"/>
  <c r="G8" i="1" l="1"/>
  <c r="G9" i="1"/>
</calcChain>
</file>

<file path=xl/sharedStrings.xml><?xml version="1.0" encoding="utf-8"?>
<sst xmlns="http://schemas.openxmlformats.org/spreadsheetml/2006/main" count="395" uniqueCount="388">
  <si>
    <t>GOBIERNO DEL ESTADO DE MICHOACAN DE OCAMPO</t>
  </si>
  <si>
    <t>ESTADO ANALÍTICO DE LOS INGRESOS DEVENGADOS  COMPARADO CON SU ESTIMACION ANUAL MODIFICADA</t>
  </si>
  <si>
    <t xml:space="preserve">  DEL 1o  DE ENERO AL 31 DE MARZO DEL AÑO 2025</t>
  </si>
  <si>
    <t>(Pesos)</t>
  </si>
  <si>
    <t>C O N C E P T O</t>
  </si>
  <si>
    <t>ESTIMACION ORIGINAL DE INGRESOS ANUAL</t>
  </si>
  <si>
    <t>AMPLIACIONES Y REDUCCIONES</t>
  </si>
  <si>
    <t>REFRENDOS FEDERALES Y ESTATALES 2023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</si>
  <si>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</si>
  <si>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</si>
  <si>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</si>
  <si>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</si>
  <si>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</si>
  <si>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</si>
  <si>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</si>
  <si>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</si>
  <si>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PRODUCCIÓN, EL CONSUMO Y LAS TRANSACCIONES </t>
  </si>
  <si>
    <t xml:space="preserve">IMPUESTO SOBRE ENAJENACIÓN DE VEHÍCULOS DE MOTOR USADOS </t>
  </si>
  <si>
    <t xml:space="preserve">IMPUESTO SOBRE SERVICIOS DE HOSPEDAJE </t>
  </si>
  <si>
    <t>IMPUESTO A LA VENTA FINAL BEBIDAS  CON  CONTENIDO ALCOHÓLICO</t>
  </si>
  <si>
    <t>IMPUESTO A LA EROGACIÓN EN JUEGOS CON APUESTAS</t>
  </si>
  <si>
    <t>IMPUESTO A LOS PREMIOS GENERADOS EN JUEGOS CON APUESTAS</t>
  </si>
  <si>
    <t xml:space="preserve">IMPUESTOS SOBRE NÓMINA Y ASIMILABLES </t>
  </si>
  <si>
    <t xml:space="preserve">IMPUESTO SOBRE EROGACIONES POR REMUNERACIÓN AL TRABAJO PERSONAL, PRESTADO BAJO LA DIRECCIÓN Y DEPENDENCIA DE UN PATRÓN </t>
  </si>
  <si>
    <t>IMPUESTO SOBRE EROGACIONES POR REMUNERACIÓN AL TRABAJO PERSONAL, PRESTADO BAJO LA DIRECCIÓN Y DEPENDENCIA DE UN PATRÓN (EJERCICIOS ANTERIORES 2%)</t>
  </si>
  <si>
    <t xml:space="preserve">ACCESORIOS </t>
  </si>
  <si>
    <t xml:space="preserve">RECARGOS </t>
  </si>
  <si>
    <t>RECARGOS DE IMPUESTO SOBRE ENAJENACIÓN DE VEHÍCULOS MOTOR USADOS</t>
  </si>
  <si>
    <t>RECARGOS IMPUESTO SOBRE SERVICIO DE HOSPEDAJE</t>
  </si>
  <si>
    <t>RECARGOS POR PRORROGA O PAGO EN PARCIALIDADES</t>
  </si>
  <si>
    <t>RECARGOS POR VENTA FINAL DE BEBIDAS CON CONTENIDO ALCOHÓLICO</t>
  </si>
  <si>
    <t>RECARGOS DEL IMPUESTOS A LA EROGACIÓN EN JUEGOS CON APUESTAS</t>
  </si>
  <si>
    <t>MULTAS DE IMPUESTOS ESTATALES</t>
  </si>
  <si>
    <t>MULTAS IMPUESTO SOBRE ENAJENACIÓN DE VEHÍCULOS DE MOTOR USADOS</t>
  </si>
  <si>
    <t>ACTUALIZACIÓN DE IMPUESTOS ESTATALES</t>
  </si>
  <si>
    <t>ACTUALIZACIÓN IMPUESTO SOBRE ENAJENACIÓN DE VEHÍCULOS DE MOTOR USADOS</t>
  </si>
  <si>
    <t>ACTUALIZACIÓN IMPUESTO SOBRE SERVICIO DE HOSPEDAJE</t>
  </si>
  <si>
    <t>ACTUALIZACIÓN IMPUESTO SOBRE EROGACIÓN  POR REMUNERACIÓN AL TRABAJO  PERSONAL PRESTACIÓN 2%/NOMINA</t>
  </si>
  <si>
    <t>ACTUALIZACIÓN POR VENTA FINAL DE BEBIDA CON CONTENIDO ALCOHÓLICO</t>
  </si>
  <si>
    <t>ACTUALIZACIÓN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</si>
  <si>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</si>
  <si>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LIQUIDACIÓN O PAGO DE TENENCIA Y USO DE VEHÍCULOS </t>
  </si>
  <si>
    <t xml:space="preserve">ACTUALIZACIÓN IMPUESTO SOBRE TENENCIA Y USO DE VEHÍCULOS </t>
  </si>
  <si>
    <t xml:space="preserve">RECARGOS IMPUESTO SOBRE TENENCIA Y USO DE VEHÍCULOS </t>
  </si>
  <si>
    <t>CONTRIBUCIONES DE MEJORAS</t>
  </si>
  <si>
    <t xml:space="preserve">DE APORTACIÓN POR MEJORAS </t>
  </si>
  <si>
    <t xml:space="preserve">APORTACIÓN DE MUNICIPIOS </t>
  </si>
  <si>
    <t>APORTACIÓN DE MUNICIPIOS PARA CONSTRUCCIÓN DE REDES DE AGUA</t>
  </si>
  <si>
    <t xml:space="preserve">APORTACIONES DE MUNICIPIO TRASLADO DE MAQUINARIA SCOP 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</si>
  <si>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</si>
  <si>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</si>
  <si>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</si>
  <si>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AUTORIZACIÓN DE FRACCIONAMIENTOS, CONDOMINIOS</t>
  </si>
  <si>
    <t>OTROS SERVICIOS URBANÍSTICOS Y DE ASENTAMIENTO HUMANO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</si>
  <si>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</si>
  <si>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</si>
  <si>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</si>
  <si>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</si>
  <si>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</si>
  <si>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EXPEDICIÓN DE ACTUALIZACIÓN DE LICENCIA AMBIENTAL ÚNICA</t>
  </si>
  <si>
    <t>POR LA VALIDACIÓN DE DICTÁMENES DE DAÑO AMBIENTAL</t>
  </si>
  <si>
    <t>SERVICIOS DE TRANSPORTE PÚBLICO</t>
  </si>
  <si>
    <t>PAGO ANUAL DE CONCESIONES</t>
  </si>
  <si>
    <t>RENOVACIÓN ANUAL DE CONCESIONES DE SERVICIO PÚBLICO</t>
  </si>
  <si>
    <t>REFRENDO ANUAL DE CALCOMANÍAS</t>
  </si>
  <si>
    <t>REPOSICIÓN DE TARJETAS DE CIRCULACIÓN</t>
  </si>
  <si>
    <t>CANJE GENERAL DE PLACAS</t>
  </si>
  <si>
    <t>DOTACIÓN Y REPOSICIÓN DE PLACAS</t>
  </si>
  <si>
    <t>POR LA EXPEDICIÓN DE CONCESIÓN, POR COPIAS CERTIFICADAS DE EXPEDIENTES</t>
  </si>
  <si>
    <t>EXPEDICIÓN DE PERMISOS EMERGENTES DE SERVICIO PÚBLICO</t>
  </si>
  <si>
    <t>EXPEDICIÓN, REPOSICIÓN Y RENOVACIÓN DEL TÍTULO DE CONCESIONES</t>
  </si>
  <si>
    <t>POR LA EXPEDICIÓN DE CONSTANCIAS QUE ACREDITEN EL USO VEHÍCULO</t>
  </si>
  <si>
    <t>POR BAJA DE VEHÍCULO DEL SERVICIO PÚBLICO, POR CAMBIO DE UNIDAD, POR ROBO O DESTRUCCIÓN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</si>
  <si>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</si>
  <si>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</si>
  <si>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</si>
  <si>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</si>
  <si>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INFORMÁTICA CONCESIÓN AUTOS DE ALQUILER</t>
  </si>
  <si>
    <t>ACREDITACIÓN DE CAPACITACIÓN, CERTIFICACIÓN Y ACTUALIZACIONES EN MATERIA DE MOVILIDAD Y SEGURIDAD VIAL</t>
  </si>
  <si>
    <t>POR SERVICIO DE TRANSPORTE PÚBLICO FRACCIÓN XII OTRO SERVICIO</t>
  </si>
  <si>
    <t>SERVICIOS DE TRANSPORTE PARTICULAR</t>
  </si>
  <si>
    <t>REFRENDO ANUAL DE CIRCULACIÓN</t>
  </si>
  <si>
    <t>REPOSICIÓN DE TARJETA DE CIRCULACIÓN</t>
  </si>
  <si>
    <t>PERMISOS DE CIRCULACIÓN</t>
  </si>
  <si>
    <t>SERVICIO POR BAJA DE PLACAS</t>
  </si>
  <si>
    <t>EXPEDICIÓN DE CERTIFICADO DE INTERÉS PARTICULAR</t>
  </si>
  <si>
    <t>POR REGISTRO DE BAJAS DE VEHÍCULOS AUTOMOTORES</t>
  </si>
  <si>
    <t>PLACAS PARA PERSONAS CON DISCAPACIDAD 50%</t>
  </si>
  <si>
    <t>REFRENDO ANUAL DE CIRCULACIÓN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</si>
  <si>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</si>
  <si>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</si>
  <si>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 xml:space="preserve">POR LA EXPEDICIÓN Y RENOVACIÓN DE LICENCIAS PARA CONDUCIR VEHÍCULOS AUTOMOTORES </t>
  </si>
  <si>
    <t xml:space="preserve">LICENCIAS PARA CONDUCIR </t>
  </si>
  <si>
    <t>PERMISOS PROVISIONALES PARA CONDUCIR</t>
  </si>
  <si>
    <t xml:space="preserve">POR SERVICIOS DE SEGURIDAD PRIVADA </t>
  </si>
  <si>
    <t>POR ESTUDIO Y POR LA REVALIDACIÓN ANUAL</t>
  </si>
  <si>
    <t>POR PRESTAR SERVICIOS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</si>
  <si>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</si>
  <si>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</si>
  <si>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</si>
  <si>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</si>
  <si>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</si>
  <si>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</si>
  <si>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</si>
  <si>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PÚBLICO DE LA PROPIEDAD) </t>
  </si>
  <si>
    <t xml:space="preserve">INSCRIPCIÓN DE DOCUMENTOS DE PROPIEDAD DE INMUEBLES </t>
  </si>
  <si>
    <t>REGISTRO DE PLANOS DE FRACCIONAMIENTOS, LOTIFICACIONES</t>
  </si>
  <si>
    <t>CANCELACIÓN DE INSCRIPCIÓN EN EL REGISTRO DE COMERCIO</t>
  </si>
  <si>
    <t>INSCRIPCIÓN EN EL REGISTRO DE COMERCIO</t>
  </si>
  <si>
    <t>INSCRIPCIÓN Y CANCELACIÓN DE GRAVÁMENES</t>
  </si>
  <si>
    <t>OTROS SERVICIOS DEL REGISTRO DE LA PROPIEDAD</t>
  </si>
  <si>
    <t>BÚSQUEDA POR SERVICIOS DE REGISTRO PÚBLICO DE LA PROPIEDAD</t>
  </si>
  <si>
    <t>POR REGISTRO DE OTROS ACTOS DEL REGISTRO  PÚBLICO DE LA PROPIEDAD</t>
  </si>
  <si>
    <t>POR REGISTRO DE USUFRUCTO VITALICIO Y NUDA PROPIEDAD</t>
  </si>
  <si>
    <t>POR LA INSCRIPCIÓN DE DOCUMENTOS CONSTITUTIVOS DE ASOCIACIONES DE CARÁCTER CIVIL</t>
  </si>
  <si>
    <t>POR SERVICIOS DEL REGISTRO CIVIL</t>
  </si>
  <si>
    <t>LEVANTAMIENTO DE ACTAS DE REGISTRO DE  NACIMIENTO</t>
  </si>
  <si>
    <t>CELEBRACIÓN ACTAS DE CONTRATOS MATRIMONIALES</t>
  </si>
  <si>
    <t>INSCRIPCIONES</t>
  </si>
  <si>
    <t>POR LA EXPEDICIÓN DE CERTIFICADOS, COPIAS CERTIFICADAS O CONSTANCIAS DE LOS REGISTROS DE LOS ACTOS DEL ESTADO CIVIL DE LAS PERSONAS</t>
  </si>
  <si>
    <t>OTRAS TARIFAS</t>
  </si>
  <si>
    <t xml:space="preserve">BÚSQUEDA POR CERTIFICACIONES Y CONSTANCIAS DE OTROS DOCUMENTOS QUE LA DIRECCIÓN TENGA BAJO SU CUSTODIA Y OTROS SERVICIOS PRESTADOS </t>
  </si>
  <si>
    <t>LEVANTAMIENTO DE ACTAS DE DEFUNCIÓN</t>
  </si>
  <si>
    <t xml:space="preserve">POR LA INSCRIPCIÓN DEL REGISTRO Y ASENTAMIENTO DE ANOTACIONES MARGINALES AL REVERSO </t>
  </si>
  <si>
    <t xml:space="preserve">EXPEDICIÓN DE CERTIFICADOS, COPIAS CERTIFICADAS O CONSTANCIAS (URGENTES) </t>
  </si>
  <si>
    <t xml:space="preserve">LEVANTAMIENTO DE ACTAS DE RECONOCIMIENTO DE HIJOS, ANTE EL OFICIAL DEL REGISTRO CIVIL, DESPUÉS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</si>
  <si>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</si>
  <si>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</si>
  <si>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</si>
  <si>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</si>
  <si>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>ANEXIÓN DE DATOS EN LAS INSCRIPCIONES DE LOS ACTOS DEL ESTADO CIVIL DE LAS PERSONAS REALIZADOS EN EL EXTRANJERO</t>
  </si>
  <si>
    <t>INSCRIPCIÓN DE DIVORCIO CELEBRADO ANTE NOTARIO PÚBLICO, (INCLUYE ANOTACIÓN EN ACTAS DE NACIMIENTO Y MATRIMONIO DE LOS DIVORCIADOS)</t>
  </si>
  <si>
    <t>POR SERVICIOS DEL ARCHIVO GENERAL DE NOTARIOS</t>
  </si>
  <si>
    <t>AVISO DE TESTAMENTO</t>
  </si>
  <si>
    <t>CERTIFICADO DE TESTAMENTO</t>
  </si>
  <si>
    <t>TESTIMONIOS DE ESCRITURAS</t>
  </si>
  <si>
    <t>COPIAS CERTIFICADAS (NOTARIAS)</t>
  </si>
  <si>
    <t>TESTAMENTO OLÓGRAFO</t>
  </si>
  <si>
    <t xml:space="preserve">REPORTE DE BÚSQUEDA EN EL REGISTRO NACIONAL DE AVISOS DE TESTAMENTO </t>
  </si>
  <si>
    <t>POR CADA HOJA CON FOLIO NOTARIAL EXCLUSIVA PARA NOTARIOS</t>
  </si>
  <si>
    <t>POR SERVICIO QUE ESTABLECE LA LEY PRESTACIÓN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</si>
  <si>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</si>
  <si>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</si>
  <si>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SERVICIOS DE EDUCACIÓN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</si>
  <si>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</si>
  <si>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</si>
  <si>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</si>
  <si>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</si>
  <si>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</si>
  <si>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</si>
  <si>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</si>
  <si>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</si>
  <si>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</si>
  <si>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ESTABLECIMIENTO EDUCATIVO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</si>
  <si>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</si>
  <si>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</si>
  <si>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</si>
  <si>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</si>
  <si>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</si>
  <si>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RECONOCIMIENTO DE VALIDEZ OFICIAL ESTUDIOS DE TIPO SUPERIOR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</si>
  <si>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</si>
  <si>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</si>
  <si>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</si>
  <si>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</si>
  <si>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 DE EDUCACIÓN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</si>
  <si>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</si>
  <si>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</si>
  <si>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</si>
  <si>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</si>
  <si>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TÍTULO O GRADO DE TIPO SUPERIOR</t>
  </si>
  <si>
    <t>DE EDUCACIÓN SECUNDARIA Y DE EDUCACIÓN MEDIA SUPERIOR</t>
  </si>
  <si>
    <t>EXPEDICIÓN DE DUPLICADO DE CERTIFICADOS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</si>
  <si>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</si>
  <si>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</si>
  <si>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</si>
  <si>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</si>
  <si>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</si>
  <si>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</si>
  <si>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</si>
  <si>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SECUNDARIA</t>
  </si>
  <si>
    <t>INSPECCIÓN Y VIGILANCIA DE ESTABLECIMIENTOS EDUCATIVOS PARTICULARES, POR ALUMNO INSCRITO, DE EDUCACIÓN PRIMARIA</t>
  </si>
  <si>
    <t>CONSULTAS O CONSTANCIAS DE ARCHIVO</t>
  </si>
  <si>
    <t>POR AUTORIZACIÓN DE PROFESIONES REGISTRO DE CERTIFICADOS DE PROFESIONALES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</si>
  <si>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</si>
  <si>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</si>
  <si>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</si>
  <si>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</si>
  <si>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</si>
  <si>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</si>
  <si>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</si>
  <si>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</si>
  <si>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</si>
  <si>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</si>
  <si>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</si>
  <si>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</si>
  <si>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EXPEDICIÓN DE CERTIFICADOS DE NO INHABILITACIÓN</t>
  </si>
  <si>
    <t>OTROS DERECHOS ESTATALES Y MUNICIPALES</t>
  </si>
  <si>
    <t>SERVICIOS DE PROTECCIÓN CIVIL</t>
  </si>
  <si>
    <t>CUANDO SE SOLICITE SERVICIOS DE SUPERVISIÓN, APOYO Y VIGILANCIA POR PARTE DE LA COORDINACIÓN, DURANTE EL DESARROLLO EN LOS EVENTOS.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</si>
  <si>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</si>
  <si>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</si>
  <si>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</si>
  <si>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</si>
  <si>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</si>
  <si>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</si>
  <si>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</si>
  <si>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</si>
  <si>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</si>
  <si>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</si>
  <si>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SERVICIO DE CAPACIDAD EN MATERIA DE PROTECCIÓN CIVIL 8 HORAS</t>
  </si>
  <si>
    <t>POR LA VISITA DE INSPECCIÓN Y VERIFICACIÓN AL ESTABLECIMIENTO Y/O INSTALACIÓN</t>
  </si>
  <si>
    <t>POR LA EVALUACIÓN DE SIMULACRO A ESTABLECIMIENTO Y/O INSTALACIÓN</t>
  </si>
  <si>
    <t>POR LA REALIZACIÓN DE TRÁMITES PARA OBTENCIÓN REGISTRO</t>
  </si>
  <si>
    <t>POR SERVICIO DE EVALUACIÓN DE PROGRAMA ESPECÍFICO DE PROTECCIÓN CIVIL</t>
  </si>
  <si>
    <t>SERVICIOS DE TRANSITO</t>
  </si>
  <si>
    <t>CERTIFICADO DE NO INFRACCIÓN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</si>
  <si>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</si>
  <si>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</si>
  <si>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</si>
  <si>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</si>
  <si>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</si>
  <si>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TOPOGRÁFICOS</t>
  </si>
  <si>
    <t>DETERMINACIÓN UBICACIÓN FÍSICA DE LOS PREDIOS</t>
  </si>
  <si>
    <t>ELABORACIÓN DE AVALÚOS</t>
  </si>
  <si>
    <t>INSPECCIONES OCULARES DE PREDIOS URBANOS Y RÚSTICOS PARA VERIFICAR INFORMACIÓN CATASTRAL</t>
  </si>
  <si>
    <t>REESTRUCTURACIÓN DE CUENTAS CATASTRALES</t>
  </si>
  <si>
    <t>DESGLOSE DE PREDIOS Y VALUACIÓN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</si>
  <si>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</si>
  <si>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</si>
  <si>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</si>
  <si>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POR INFORMACIÓN RESPECTO DE LA UBICACIÓN DE PREDIOS EN CARTOGRAFÍA</t>
  </si>
  <si>
    <t>EXPEDICIÓN DE DUPLICADOS DE DOCUMENTOS CATASTRALES</t>
  </si>
  <si>
    <t>MODIFICACIÓN DE DATOS ADMINISTRATIVOS CATASTRALES</t>
  </si>
  <si>
    <t>CÉDULA DE ACTUALIZACIÓN DE PREDIOS RÚSTICOS</t>
  </si>
  <si>
    <t>REVISIÓN DE AVISO (TRASLADO DOMINIO PREDIO RÚSTICO)</t>
  </si>
  <si>
    <t>REVISIÓN DE AVISO Y/O CANCELACIÓN (TRASLADO DE DOMINIO POR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</si>
  <si>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</si>
  <si>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</si>
  <si>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</si>
  <si>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</si>
  <si>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POR SERVICIOS OFICIALES DIVERSOS </t>
  </si>
  <si>
    <t xml:space="preserve">LEGALIZACIÓN DE TÍTULOS, PLANES DE ESTUDIO Y CERTIFICADOS </t>
  </si>
  <si>
    <t>POR CADA COPIA CERTIFICADA, POR REPOSICIÓN DE DOCUMENTOS DE LAS DIFERENTES DEPENDENCIAS OFICIALES POR LA REPRODUCCIÓN DE INFORMACIÓN</t>
  </si>
  <si>
    <t>OTROS SERVICIOS OFICIALES DIVERSOS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</si>
  <si>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</si>
  <si>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</si>
  <si>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</si>
  <si>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</si>
  <si>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</si>
  <si>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</si>
  <si>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DERECHOS POR SERVICIOS OFICIALES DIVERSOS ENVIADOS DOMICILIO O CORREO</t>
  </si>
  <si>
    <t>SUBSIDIOS DERECHOS PRESTACIÓN DE SERVICIOS</t>
  </si>
  <si>
    <t>SUBSIDIO 10% EN EL PAGO REFRENDO FRACCIÓN II INCISOS A B C D Y E ARTÍCULO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</si>
  <si>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</si>
  <si>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</si>
  <si>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</si>
  <si>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</si>
  <si>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</si>
  <si>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</si>
  <si>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</si>
  <si>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AUTORIZACIÓN PARA CAMBIO LEYENDA O FIGURA EN ANUNCIO</t>
  </si>
  <si>
    <t>INSCRIPCIÓN REGISTRO ÚNICO VEHÍCULOS EXTRANJEROS</t>
  </si>
  <si>
    <t>DIVERSOS DERECHOS</t>
  </si>
  <si>
    <t>DIVERSOS DERECHOS (EXÁMENES DE CERTIFICACIÓN)</t>
  </si>
  <si>
    <t>ACCESORIOS</t>
  </si>
  <si>
    <t>RECARGOS</t>
  </si>
  <si>
    <t>CONDONACIÓN DE RECARGOS POR RENOVACION O REFRENDO ANUAL DE CONCESIONES DE SERVICIO PÚBLICO DE AUTOTRANSPORTE URBANO Y FORANEO AL 100% POR EL BUEN FIN</t>
  </si>
  <si>
    <t>CONDONACIÓN DE RECARGOS REFRENDO ANUAL DE CALCOMANÍAS  SERVICIO PÚBLICO AL 100% POR EL BUEN FIN</t>
  </si>
  <si>
    <t>ACTUALIZACIÓN DERECHOS</t>
  </si>
  <si>
    <t>CONDONACIONES ACCESORIOS DERECHOS</t>
  </si>
  <si>
    <t>PRODUCTOS</t>
  </si>
  <si>
    <t>PRODUCTOS DE TIPO CORRIENTE</t>
  </si>
  <si>
    <t>OTROS PRODUCTOS DE TIPO CORRIENTE</t>
  </si>
  <si>
    <t>VENTA DE PUBLICACIONES PERIÓDICO OFICIAL Y OTRAS PUBLICACIONES OFICIALES</t>
  </si>
  <si>
    <t>SUMINISTRO DE CALCOMANÍAS U HOLOGRAMAS Y CERTIFICADOS PARA 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</si>
  <si>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</si>
  <si>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</si>
  <si>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</si>
  <si>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</si>
  <si>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</si>
  <si>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</si>
  <si>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</si>
  <si>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</si>
  <si>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</si>
  <si>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</si>
  <si>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 xml:space="preserve">INDEMNIZACIONES DE CHEQUES DEVUELTOS POR INSTITUCIONES BANCARIAS </t>
  </si>
  <si>
    <t>FIANZAS EFECTIVAS A FAVOR DEL ERARIO</t>
  </si>
  <si>
    <t>REINTEGROS</t>
  </si>
  <si>
    <t xml:space="preserve">REINTEGROS POR RESPONSABILIDADES </t>
  </si>
  <si>
    <t>APROVECHAMIENTO PROVENIENTE DE OBRA PUBLICA</t>
  </si>
  <si>
    <t>APORTACIÓN COBAEM TUS HIJOS NO ESTÁN SOLOS ESTAMOS CUIDANDO</t>
  </si>
  <si>
    <t xml:space="preserve">OTROS APROVECHAMIENTOS </t>
  </si>
  <si>
    <t>RECARGOS DE APROVECHAMIENTOS</t>
  </si>
  <si>
    <t xml:space="preserve">INCENTIVOS POR ADMINISTRACIÓN DE IMPUESTOS MUNICIPALES COORDINADOS </t>
  </si>
  <si>
    <t>RECUPERACIÓN PRIMAS DE SEGURO SINIESTROS DE VEHÍCULOS</t>
  </si>
  <si>
    <t>ARRENDAMIENTO Y EXPLOTACIÓN DE BIENES MUEBLES</t>
  </si>
  <si>
    <t>ARRENDAMIENTO Y EXPLOTACIÓN DE BIENES INMUEBLES</t>
  </si>
  <si>
    <t>RETRIBUCIÓN SANTANDER</t>
  </si>
  <si>
    <t>DONATIVOS, SUBSIDIOS E INDEMNIZACIONES</t>
  </si>
  <si>
    <t>RECUPERACIÓN DE COSTOS DE BASES Y LICITACIONES</t>
  </si>
  <si>
    <t>RECUPERACIÓN DE COSTOS DE CONCURSOS DE OBRAS</t>
  </si>
  <si>
    <t>CUOTAS DE RECUPERACIÓN CENTROS DE COMERCIALIZACIÓN</t>
  </si>
  <si>
    <t>INSCRIPCIONES A TALLERES CULTURALES EN LA CASA DE CULTURA</t>
  </si>
  <si>
    <t>OTROS APROVECHAMIENTOS</t>
  </si>
  <si>
    <t>COPIA SIMPLE</t>
  </si>
  <si>
    <t>APROVECHAMIENTOS PATRIMONIALES</t>
  </si>
  <si>
    <t>RECUPERACIÓN DE PATRIMONIO FIDEICOMITIDO POR LIQUIDACIÓN DE FIDEICOMISOS</t>
  </si>
  <si>
    <t xml:space="preserve">ENAJENACIÓN DE BIENES MUEBLES E INMUEBLES </t>
  </si>
  <si>
    <t>INGRESO POR VENTA DE BIENES Y SERVICIOS</t>
  </si>
  <si>
    <t>SERVICIOS DE ORGANISMOS DESCENTRALIZADOS</t>
  </si>
  <si>
    <t>VENTA DE ENERGÍA ELÉCTRICA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</si>
  <si>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</si>
  <si>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</si>
  <si>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</si>
  <si>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</si>
  <si>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</si>
  <si>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</si>
  <si>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COMPENSACIÓN POR INCREMENTO EN EXENCIÓN DEL IMPUESTO SOBRE AUTOMÓVILES NUEVOS </t>
  </si>
  <si>
    <t xml:space="preserve">IMPUESTO ESPECIAL SOBRE PRODUCCIÓN Y SERVICIOS </t>
  </si>
  <si>
    <t xml:space="preserve">INCENTIVOS POR LA ADMINISTRACIÓN DEL IMPUESTO SOBRE AUTOMÓVILES NUEVOS </t>
  </si>
  <si>
    <t xml:space="preserve">FONDO DE FISCALIZACIÓN Y RECAUDACIÓN </t>
  </si>
  <si>
    <t>IMPUESTO ESPECIAL SOBRE PRODUCCIÓN Y SERVICIOS SOBRE LA VENTA DE GASOLINAS Y DIÉSEL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</si>
  <si>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</si>
  <si>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</si>
  <si>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</si>
  <si>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</si>
  <si>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</si>
  <si>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</si>
  <si>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OPERACIÓN</t>
  </si>
  <si>
    <t>PARA LA NÓMINA DE SALUD</t>
  </si>
  <si>
    <t>FONDO DE APORTACIONES PARA LOS SERVICIOS DE SALUD  (FASSA)</t>
  </si>
  <si>
    <t>DE APORTACIONES MÚLTIPLES</t>
  </si>
  <si>
    <t>PARA ALIMENTACIÓN Y ASISTENCIA SOCIAL</t>
  </si>
  <si>
    <t xml:space="preserve">PARA LA INFRAESTRUCTURA SOCIAL ESTATAL </t>
  </si>
  <si>
    <t>PARA INFRAESTRUCTURA DE EDUCACIÓN BÁSICA</t>
  </si>
  <si>
    <t>PARA INFRAESTRUCTURA DE EDUCACIÓN MEDIA SUPERIOR</t>
  </si>
  <si>
    <t>PARA INFRAESTRUCTURA DE EDUCACIÓN SUPERIOR</t>
  </si>
  <si>
    <t>REMANENTES FAM</t>
  </si>
  <si>
    <t>APORTACIONES FEDERALES PARA EDUCACIÓN TECNOLÓGICA Y DE ADULTOS</t>
  </si>
  <si>
    <t>EDUCACIÓN TECNOLÓGICA</t>
  </si>
  <si>
    <t>APORTACIONES DE FORTALECIMIENTO</t>
  </si>
  <si>
    <t>FONDO DE APORTACIONES PARA LA SEGURIDAD PÚBLICA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</si>
  <si>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</si>
  <si>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</si>
  <si>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</si>
  <si>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</si>
  <si>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</si>
  <si>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</si>
  <si>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</si>
  <si>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 MICHOACÁN</t>
  </si>
  <si>
    <t>INSTITUTO DE CAPACITACIÓN PARA EL TRABAJO DEL ESTADO DE MICHOACÁN</t>
  </si>
  <si>
    <t xml:space="preserve">UNIVERSIDAD DE LA CIÉNEGA DEL ESTADO DE MICHOACÁN </t>
  </si>
  <si>
    <t>UNIVERSIDAD INTERCULTURAL INDÍGENA DEL ESTADO DE MICHOACÁN</t>
  </si>
  <si>
    <t>UNIVERSIDAD MICHOACANA DE SAN NICOLÁS DE HIDALGO (SUBSIDIO FEDERAL)</t>
  </si>
  <si>
    <t>UNIVERSIDAD POLITÉCNICA DE URUAPAN</t>
  </si>
  <si>
    <t>UNIVERSIDAD TECNOLÓGICA DE MORELIA</t>
  </si>
  <si>
    <t>APOYO FINANCIERO TELEBACHILLERATO COMUNITARIO</t>
  </si>
  <si>
    <t>UNIVERSIDAD POLITÉCNICA DE LÁZARO CÁRDENAS</t>
  </si>
  <si>
    <t>UNIVERSIDAD TECNOLÓGICA DE ORIENTE</t>
  </si>
  <si>
    <t>APOYO FINANCIERO EXTRAORDINARIO NO REGULARIZABLE DEL PROGRAMA PRESUPUESTARIO U080, APOYOS A CENTROS Y ORGANIZACIONES DE EDUCACIÓN CORRESPONDIENTE A LA QUINCENA 06-24</t>
  </si>
  <si>
    <t>TRANSFERENCIAS FEDERALES POR CONVENIO EN MATERIA DE SALUD</t>
  </si>
  <si>
    <t>PROGRAMA IMSS BIENESTAR PRESTACIÓN GRATUITA</t>
  </si>
  <si>
    <t>TRANSFERENCIAS FEDERALES POR CONVENIO EN MATERIA HIDRÁULICA</t>
  </si>
  <si>
    <t>PROAGUA</t>
  </si>
  <si>
    <t xml:space="preserve">INCENTIVOS DERIVADOS DE LA COLABORACIÓN FISCAL </t>
  </si>
  <si>
    <t xml:space="preserve"> INCENTIVOS POR MULTAS FISCALES FEDERALES </t>
  </si>
  <si>
    <t>INCENTIVO DE CINCO AL MILLAR</t>
  </si>
  <si>
    <t>INCENTIVOS POR LA ADMINISTRACIÓN ISR POR ENAJENACIÓN DE INMUEBLES</t>
  </si>
  <si>
    <t>ISR ENAJENACIÓN TERRENOS Y CONSTITUCIÓN ARTICULO 126</t>
  </si>
  <si>
    <t>INCENTIVOS POR LA ADMINISTRACIÓN DE MULTAS FEDERALES NO FISCAL</t>
  </si>
  <si>
    <t>INCENTIVOS POR LA ADMINSTRACION ZONA FEDERAL MARÍTIMO TERRESTRE</t>
  </si>
  <si>
    <t>INCENTIVOS POR COMPENSACIÓN REPECOS Y RÉGIMEN INTERMEDIOS</t>
  </si>
  <si>
    <t>INCENTIVOS POR ACTOS DE FISCALIZACIÓN CONCURRENTE DE  CONTRIBUCIONES IVA</t>
  </si>
  <si>
    <t>INCENTIVOS POR ACTOS DE FISCALIZACIÓN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</si>
  <si>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</si>
  <si>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</si>
  <si>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</si>
  <si>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</si>
  <si>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FISCALIZACIÓN CUMPLIMIENTO DE  OBLIGACIONES ADUANERAS</t>
  </si>
  <si>
    <t>INCENTIVOS POR CRÉDITOS FISCALES DE LA FEDERACIÓN</t>
  </si>
  <si>
    <t>OTROS INGRESOS Y BENEFICIOS VARIOS</t>
  </si>
  <si>
    <t>VIVEROS FRUTÍCOLAS (SECRETARIA DESARROLLO AGROPECUARIO)</t>
  </si>
  <si>
    <t>REDONDEO DE INGRESOS</t>
  </si>
  <si>
    <t>INGRESOS PROPIOS RECAUDADOS POR LAS DEPENDENCIAS</t>
  </si>
  <si>
    <t>INGRESOS PROPIOS SECRETARÍA DE SEGURIDAD PÚBLICA</t>
  </si>
  <si>
    <t>INGRESOS PROPIOS SECRETARÍA DE CULTURA</t>
  </si>
  <si>
    <t>ENDEUDAMIENTO INTERNO</t>
  </si>
  <si>
    <t>REFINANCIAMIENTO Y/O EMPRÉSTITO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</si>
</sst>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  <font>
      <b/>
      <sz val="12"/>
      <name val="Arial Greek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NumberFormat="1" applyFont="1" applyFill="1" applyBorder="1" applyAlignment="1">
      <alignment vertical="center"/>
    </xf>
    <xf numFmtId="43" fontId="6" fillId="4" borderId="3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3" fontId="5" fillId="0" borderId="3" xfId="1" applyNumberFormat="1" applyFont="1" applyFill="1" applyBorder="1" applyAlignment="1">
      <alignment vertical="center"/>
    </xf>
    <xf numFmtId="43" fontId="8" fillId="0" borderId="3" xfId="0" applyNumberFormat="1" applyFont="1" applyFill="1" applyBorder="1" applyAlignment="1">
      <alignment vertical="center"/>
    </xf>
    <xf numFmtId="43" fontId="8" fillId="0" borderId="3" xfId="1" applyNumberFormat="1" applyFont="1" applyFill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0" fontId="7" fillId="0" borderId="0" xfId="0" applyFont="1" applyFill="1" applyAlignment="1">
      <alignment vertical="top"/>
    </xf>
    <xf numFmtId="0" fontId="9" fillId="5" borderId="3" xfId="0" applyFont="1" applyFill="1" applyBorder="1" applyAlignment="1">
      <alignment vertical="center" wrapText="1"/>
    </xf>
    <xf numFmtId="43" fontId="6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3" fontId="5" fillId="0" borderId="4" xfId="1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3" fontId="8" fillId="0" borderId="4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9" fillId="5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4" fontId="7" fillId="0" borderId="0" xfId="0" applyNumberFormat="1" applyFont="1" applyFill="1" applyAlignment="1">
      <alignment vertical="top"/>
    </xf>
    <xf numFmtId="43" fontId="6" fillId="4" borderId="3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/>
    </xf>
    <xf numFmtId="43" fontId="8" fillId="0" borderId="4" xfId="0" applyNumberFormat="1" applyFont="1" applyFill="1" applyBorder="1" applyAlignment="1">
      <alignment vertical="center"/>
    </xf>
    <xf numFmtId="43" fontId="8" fillId="0" borderId="3" xfId="0" applyNumberFormat="1" applyFont="1" applyBorder="1" applyAlignment="1">
      <alignment vertical="center"/>
    </xf>
    <xf numFmtId="43" fontId="8" fillId="0" borderId="3" xfId="1" applyNumberFormat="1" applyFont="1" applyBorder="1" applyAlignment="1">
      <alignment vertical="center"/>
    </xf>
    <xf numFmtId="0" fontId="8" fillId="0" borderId="0" xfId="0" applyFont="1" applyAlignment="1">
      <alignment vertical="top"/>
    </xf>
    <xf numFmtId="43" fontId="11" fillId="0" borderId="0" xfId="0" applyNumberFormat="1" applyFont="1" applyFill="1" applyAlignment="1">
      <alignment vertical="top"/>
    </xf>
    <xf numFmtId="43" fontId="12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43" fontId="8" fillId="0" borderId="0" xfId="0" applyNumberFormat="1" applyFont="1" applyFill="1" applyAlignment="1">
      <alignment vertical="top"/>
    </xf>
    <xf numFmtId="40" fontId="13" fillId="0" borderId="0" xfId="0" applyNumberFormat="1" applyFont="1" applyFill="1" applyBorder="1" applyAlignment="1">
      <alignment horizontal="right"/>
    </xf>
    <xf numFmtId="43" fontId="0" fillId="0" borderId="0" xfId="0" applyNumberFormat="1" applyFill="1" applyAlignment="1">
      <alignment horizontal="right" vertical="top"/>
    </xf>
    <xf numFmtId="43" fontId="2" fillId="0" borderId="0" xfId="0" applyNumberFormat="1" applyFont="1" applyFill="1" applyAlignment="1">
      <alignment vertical="top"/>
    </xf>
    <xf numFmtId="43" fontId="8" fillId="0" borderId="0" xfId="1" applyNumberFormat="1" applyFont="1" applyFill="1" applyAlignment="1">
      <alignment vertical="top"/>
    </xf>
    <xf numFmtId="43" fontId="8" fillId="0" borderId="0" xfId="0" applyNumberFormat="1" applyFont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</xdr:rowOff>
    </xdr:from>
    <xdr:to>
      <xdr:col>0</xdr:col>
      <xdr:colOff>681123</xdr:colOff>
      <xdr:row>4</xdr:row>
      <xdr:rowOff>23121</xdr:rowOff>
    </xdr:to>
    <xdr:pic>
      <xdr:nvPicPr>
        <xdr:cNvPr id="2" name="Picture 1025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15240"/>
          <a:ext cx="604923" cy="61748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404"/>
  <sheetViews>
    <sheetView showGridLines="0" tabSelected="1" zoomScaleNormal="100" workbookViewId="0">
      <selection activeCell="H7" sqref="A7:XFD364"/>
    </sheetView>
  </sheetViews>
  <sheetFormatPr baseColWidth="10" defaultRowHeight="12" x14ac:dyDescent="0.25"/>
  <cols>
    <col min="1" max="1" width="43.7109375" style="32" customWidth="1"/>
    <col min="2" max="2" width="17" style="41" customWidth="1"/>
    <col min="3" max="3" width="17.28515625" style="41" customWidth="1"/>
    <col min="4" max="4" width="14.5703125" style="41" customWidth="1"/>
    <col min="5" max="5" width="17" style="41" customWidth="1"/>
    <col min="6" max="6" width="17.5703125" style="41" customWidth="1"/>
    <col min="7" max="7" width="13.28515625" style="32" customWidth="1"/>
    <col min="8" max="169" width="11.5703125" style="4"/>
    <col min="170" max="170" width="11" style="4" customWidth="1"/>
    <col min="171" max="171" width="18.5703125" style="4" customWidth="1"/>
    <col min="172" max="172" width="4.42578125" style="4" customWidth="1"/>
    <col min="173" max="173" width="71.28515625" style="4" customWidth="1"/>
    <col min="174" max="174" width="19.140625" style="4" customWidth="1"/>
    <col min="175" max="175" width="20.140625" style="4" bestFit="1" customWidth="1"/>
    <col min="176" max="176" width="18.5703125" style="4" bestFit="1" customWidth="1"/>
    <col min="177" max="177" width="17" style="4" bestFit="1" customWidth="1"/>
    <col min="178" max="178" width="17.5703125" style="4" bestFit="1" customWidth="1"/>
    <col min="179" max="425" width="11.5703125" style="4"/>
    <col min="426" max="426" width="11" style="4" customWidth="1"/>
    <col min="427" max="427" width="18.5703125" style="4" customWidth="1"/>
    <col min="428" max="428" width="4.42578125" style="4" customWidth="1"/>
    <col min="429" max="429" width="71.28515625" style="4" customWidth="1"/>
    <col min="430" max="430" width="19.140625" style="4" customWidth="1"/>
    <col min="431" max="431" width="20.140625" style="4" bestFit="1" customWidth="1"/>
    <col min="432" max="432" width="18.5703125" style="4" bestFit="1" customWidth="1"/>
    <col min="433" max="433" width="17" style="4" bestFit="1" customWidth="1"/>
    <col min="434" max="434" width="17.5703125" style="4" bestFit="1" customWidth="1"/>
    <col min="435" max="681" width="11.5703125" style="4"/>
    <col min="682" max="682" width="11" style="4" customWidth="1"/>
    <col min="683" max="683" width="18.5703125" style="4" customWidth="1"/>
    <col min="684" max="684" width="4.42578125" style="4" customWidth="1"/>
    <col min="685" max="685" width="71.28515625" style="4" customWidth="1"/>
    <col min="686" max="686" width="19.140625" style="4" customWidth="1"/>
    <col min="687" max="687" width="20.140625" style="4" bestFit="1" customWidth="1"/>
    <col min="688" max="688" width="18.5703125" style="4" bestFit="1" customWidth="1"/>
    <col min="689" max="689" width="17" style="4" bestFit="1" customWidth="1"/>
    <col min="690" max="690" width="17.5703125" style="4" bestFit="1" customWidth="1"/>
    <col min="691" max="937" width="11.5703125" style="4"/>
    <col min="938" max="938" width="11" style="4" customWidth="1"/>
    <col min="939" max="939" width="18.5703125" style="4" customWidth="1"/>
    <col min="940" max="940" width="4.42578125" style="4" customWidth="1"/>
    <col min="941" max="941" width="71.28515625" style="4" customWidth="1"/>
    <col min="942" max="942" width="19.140625" style="4" customWidth="1"/>
    <col min="943" max="943" width="20.140625" style="4" bestFit="1" customWidth="1"/>
    <col min="944" max="944" width="18.5703125" style="4" bestFit="1" customWidth="1"/>
    <col min="945" max="945" width="17" style="4" bestFit="1" customWidth="1"/>
    <col min="946" max="946" width="17.5703125" style="4" bestFit="1" customWidth="1"/>
    <col min="947" max="1193" width="11.5703125" style="4"/>
    <col min="1194" max="1194" width="11" style="4" customWidth="1"/>
    <col min="1195" max="1195" width="18.5703125" style="4" customWidth="1"/>
    <col min="1196" max="1196" width="4.42578125" style="4" customWidth="1"/>
    <col min="1197" max="1197" width="71.28515625" style="4" customWidth="1"/>
    <col min="1198" max="1198" width="19.140625" style="4" customWidth="1"/>
    <col min="1199" max="1199" width="20.140625" style="4" bestFit="1" customWidth="1"/>
    <col min="1200" max="1200" width="18.5703125" style="4" bestFit="1" customWidth="1"/>
    <col min="1201" max="1201" width="17" style="4" bestFit="1" customWidth="1"/>
    <col min="1202" max="1202" width="17.5703125" style="4" bestFit="1" customWidth="1"/>
    <col min="1203" max="1449" width="11.5703125" style="4"/>
    <col min="1450" max="1450" width="11" style="4" customWidth="1"/>
    <col min="1451" max="1451" width="18.5703125" style="4" customWidth="1"/>
    <col min="1452" max="1452" width="4.42578125" style="4" customWidth="1"/>
    <col min="1453" max="1453" width="71.28515625" style="4" customWidth="1"/>
    <col min="1454" max="1454" width="19.140625" style="4" customWidth="1"/>
    <col min="1455" max="1455" width="20.140625" style="4" bestFit="1" customWidth="1"/>
    <col min="1456" max="1456" width="18.5703125" style="4" bestFit="1" customWidth="1"/>
    <col min="1457" max="1457" width="17" style="4" bestFit="1" customWidth="1"/>
    <col min="1458" max="1458" width="17.5703125" style="4" bestFit="1" customWidth="1"/>
    <col min="1459" max="1705" width="11.5703125" style="4"/>
    <col min="1706" max="1706" width="11" style="4" customWidth="1"/>
    <col min="1707" max="1707" width="18.5703125" style="4" customWidth="1"/>
    <col min="1708" max="1708" width="4.42578125" style="4" customWidth="1"/>
    <col min="1709" max="1709" width="71.28515625" style="4" customWidth="1"/>
    <col min="1710" max="1710" width="19.140625" style="4" customWidth="1"/>
    <col min="1711" max="1711" width="20.140625" style="4" bestFit="1" customWidth="1"/>
    <col min="1712" max="1712" width="18.5703125" style="4" bestFit="1" customWidth="1"/>
    <col min="1713" max="1713" width="17" style="4" bestFit="1" customWidth="1"/>
    <col min="1714" max="1714" width="17.5703125" style="4" bestFit="1" customWidth="1"/>
    <col min="1715" max="1961" width="11.5703125" style="4"/>
    <col min="1962" max="1962" width="11" style="4" customWidth="1"/>
    <col min="1963" max="1963" width="18.5703125" style="4" customWidth="1"/>
    <col min="1964" max="1964" width="4.42578125" style="4" customWidth="1"/>
    <col min="1965" max="1965" width="71.28515625" style="4" customWidth="1"/>
    <col min="1966" max="1966" width="19.140625" style="4" customWidth="1"/>
    <col min="1967" max="1967" width="20.140625" style="4" bestFit="1" customWidth="1"/>
    <col min="1968" max="1968" width="18.5703125" style="4" bestFit="1" customWidth="1"/>
    <col min="1969" max="1969" width="17" style="4" bestFit="1" customWidth="1"/>
    <col min="1970" max="1970" width="17.5703125" style="4" bestFit="1" customWidth="1"/>
    <col min="1971" max="2217" width="11.5703125" style="4"/>
    <col min="2218" max="2218" width="11" style="4" customWidth="1"/>
    <col min="2219" max="2219" width="18.5703125" style="4" customWidth="1"/>
    <col min="2220" max="2220" width="4.42578125" style="4" customWidth="1"/>
    <col min="2221" max="2221" width="71.28515625" style="4" customWidth="1"/>
    <col min="2222" max="2222" width="19.140625" style="4" customWidth="1"/>
    <col min="2223" max="2223" width="20.140625" style="4" bestFit="1" customWidth="1"/>
    <col min="2224" max="2224" width="18.5703125" style="4" bestFit="1" customWidth="1"/>
    <col min="2225" max="2225" width="17" style="4" bestFit="1" customWidth="1"/>
    <col min="2226" max="2226" width="17.5703125" style="4" bestFit="1" customWidth="1"/>
    <col min="2227" max="2473" width="11.5703125" style="4"/>
    <col min="2474" max="2474" width="11" style="4" customWidth="1"/>
    <col min="2475" max="2475" width="18.5703125" style="4" customWidth="1"/>
    <col min="2476" max="2476" width="4.42578125" style="4" customWidth="1"/>
    <col min="2477" max="2477" width="71.28515625" style="4" customWidth="1"/>
    <col min="2478" max="2478" width="19.140625" style="4" customWidth="1"/>
    <col min="2479" max="2479" width="20.140625" style="4" bestFit="1" customWidth="1"/>
    <col min="2480" max="2480" width="18.5703125" style="4" bestFit="1" customWidth="1"/>
    <col min="2481" max="2481" width="17" style="4" bestFit="1" customWidth="1"/>
    <col min="2482" max="2482" width="17.5703125" style="4" bestFit="1" customWidth="1"/>
    <col min="2483" max="2729" width="11.5703125" style="4"/>
    <col min="2730" max="2730" width="11" style="4" customWidth="1"/>
    <col min="2731" max="2731" width="18.5703125" style="4" customWidth="1"/>
    <col min="2732" max="2732" width="4.42578125" style="4" customWidth="1"/>
    <col min="2733" max="2733" width="71.28515625" style="4" customWidth="1"/>
    <col min="2734" max="2734" width="19.140625" style="4" customWidth="1"/>
    <col min="2735" max="2735" width="20.140625" style="4" bestFit="1" customWidth="1"/>
    <col min="2736" max="2736" width="18.5703125" style="4" bestFit="1" customWidth="1"/>
    <col min="2737" max="2737" width="17" style="4" bestFit="1" customWidth="1"/>
    <col min="2738" max="2738" width="17.5703125" style="4" bestFit="1" customWidth="1"/>
    <col min="2739" max="2985" width="11.5703125" style="4"/>
    <col min="2986" max="2986" width="11" style="4" customWidth="1"/>
    <col min="2987" max="2987" width="18.5703125" style="4" customWidth="1"/>
    <col min="2988" max="2988" width="4.42578125" style="4" customWidth="1"/>
    <col min="2989" max="2989" width="71.28515625" style="4" customWidth="1"/>
    <col min="2990" max="2990" width="19.140625" style="4" customWidth="1"/>
    <col min="2991" max="2991" width="20.140625" style="4" bestFit="1" customWidth="1"/>
    <col min="2992" max="2992" width="18.5703125" style="4" bestFit="1" customWidth="1"/>
    <col min="2993" max="2993" width="17" style="4" bestFit="1" customWidth="1"/>
    <col min="2994" max="2994" width="17.5703125" style="4" bestFit="1" customWidth="1"/>
    <col min="2995" max="3241" width="11.5703125" style="4"/>
    <col min="3242" max="3242" width="11" style="4" customWidth="1"/>
    <col min="3243" max="3243" width="18.5703125" style="4" customWidth="1"/>
    <col min="3244" max="3244" width="4.42578125" style="4" customWidth="1"/>
    <col min="3245" max="3245" width="71.28515625" style="4" customWidth="1"/>
    <col min="3246" max="3246" width="19.140625" style="4" customWidth="1"/>
    <col min="3247" max="3247" width="20.140625" style="4" bestFit="1" customWidth="1"/>
    <col min="3248" max="3248" width="18.5703125" style="4" bestFit="1" customWidth="1"/>
    <col min="3249" max="3249" width="17" style="4" bestFit="1" customWidth="1"/>
    <col min="3250" max="3250" width="17.5703125" style="4" bestFit="1" customWidth="1"/>
    <col min="3251" max="3497" width="11.5703125" style="4"/>
    <col min="3498" max="3498" width="11" style="4" customWidth="1"/>
    <col min="3499" max="3499" width="18.5703125" style="4" customWidth="1"/>
    <col min="3500" max="3500" width="4.42578125" style="4" customWidth="1"/>
    <col min="3501" max="3501" width="71.28515625" style="4" customWidth="1"/>
    <col min="3502" max="3502" width="19.140625" style="4" customWidth="1"/>
    <col min="3503" max="3503" width="20.140625" style="4" bestFit="1" customWidth="1"/>
    <col min="3504" max="3504" width="18.5703125" style="4" bestFit="1" customWidth="1"/>
    <col min="3505" max="3505" width="17" style="4" bestFit="1" customWidth="1"/>
    <col min="3506" max="3506" width="17.5703125" style="4" bestFit="1" customWidth="1"/>
    <col min="3507" max="3753" width="11.5703125" style="4"/>
    <col min="3754" max="3754" width="11" style="4" customWidth="1"/>
    <col min="3755" max="3755" width="18.5703125" style="4" customWidth="1"/>
    <col min="3756" max="3756" width="4.42578125" style="4" customWidth="1"/>
    <col min="3757" max="3757" width="71.28515625" style="4" customWidth="1"/>
    <col min="3758" max="3758" width="19.140625" style="4" customWidth="1"/>
    <col min="3759" max="3759" width="20.140625" style="4" bestFit="1" customWidth="1"/>
    <col min="3760" max="3760" width="18.5703125" style="4" bestFit="1" customWidth="1"/>
    <col min="3761" max="3761" width="17" style="4" bestFit="1" customWidth="1"/>
    <col min="3762" max="3762" width="17.5703125" style="4" bestFit="1" customWidth="1"/>
    <col min="3763" max="4009" width="11.5703125" style="4"/>
    <col min="4010" max="4010" width="11" style="4" customWidth="1"/>
    <col min="4011" max="4011" width="18.5703125" style="4" customWidth="1"/>
    <col min="4012" max="4012" width="4.42578125" style="4" customWidth="1"/>
    <col min="4013" max="4013" width="71.28515625" style="4" customWidth="1"/>
    <col min="4014" max="4014" width="19.140625" style="4" customWidth="1"/>
    <col min="4015" max="4015" width="20.140625" style="4" bestFit="1" customWidth="1"/>
    <col min="4016" max="4016" width="18.5703125" style="4" bestFit="1" customWidth="1"/>
    <col min="4017" max="4017" width="17" style="4" bestFit="1" customWidth="1"/>
    <col min="4018" max="4018" width="17.5703125" style="4" bestFit="1" customWidth="1"/>
    <col min="4019" max="4265" width="11.5703125" style="4"/>
    <col min="4266" max="4266" width="11" style="4" customWidth="1"/>
    <col min="4267" max="4267" width="18.5703125" style="4" customWidth="1"/>
    <col min="4268" max="4268" width="4.42578125" style="4" customWidth="1"/>
    <col min="4269" max="4269" width="71.28515625" style="4" customWidth="1"/>
    <col min="4270" max="4270" width="19.140625" style="4" customWidth="1"/>
    <col min="4271" max="4271" width="20.140625" style="4" bestFit="1" customWidth="1"/>
    <col min="4272" max="4272" width="18.5703125" style="4" bestFit="1" customWidth="1"/>
    <col min="4273" max="4273" width="17" style="4" bestFit="1" customWidth="1"/>
    <col min="4274" max="4274" width="17.5703125" style="4" bestFit="1" customWidth="1"/>
    <col min="4275" max="4521" width="11.5703125" style="4"/>
    <col min="4522" max="4522" width="11" style="4" customWidth="1"/>
    <col min="4523" max="4523" width="18.5703125" style="4" customWidth="1"/>
    <col min="4524" max="4524" width="4.42578125" style="4" customWidth="1"/>
    <col min="4525" max="4525" width="71.28515625" style="4" customWidth="1"/>
    <col min="4526" max="4526" width="19.140625" style="4" customWidth="1"/>
    <col min="4527" max="4527" width="20.140625" style="4" bestFit="1" customWidth="1"/>
    <col min="4528" max="4528" width="18.5703125" style="4" bestFit="1" customWidth="1"/>
    <col min="4529" max="4529" width="17" style="4" bestFit="1" customWidth="1"/>
    <col min="4530" max="4530" width="17.5703125" style="4" bestFit="1" customWidth="1"/>
    <col min="4531" max="4777" width="11.5703125" style="4"/>
    <col min="4778" max="4778" width="11" style="4" customWidth="1"/>
    <col min="4779" max="4779" width="18.5703125" style="4" customWidth="1"/>
    <col min="4780" max="4780" width="4.42578125" style="4" customWidth="1"/>
    <col min="4781" max="4781" width="71.28515625" style="4" customWidth="1"/>
    <col min="4782" max="4782" width="19.140625" style="4" customWidth="1"/>
    <col min="4783" max="4783" width="20.140625" style="4" bestFit="1" customWidth="1"/>
    <col min="4784" max="4784" width="18.5703125" style="4" bestFit="1" customWidth="1"/>
    <col min="4785" max="4785" width="17" style="4" bestFit="1" customWidth="1"/>
    <col min="4786" max="4786" width="17.5703125" style="4" bestFit="1" customWidth="1"/>
    <col min="4787" max="5033" width="11.5703125" style="4"/>
    <col min="5034" max="5034" width="11" style="4" customWidth="1"/>
    <col min="5035" max="5035" width="18.5703125" style="4" customWidth="1"/>
    <col min="5036" max="5036" width="4.42578125" style="4" customWidth="1"/>
    <col min="5037" max="5037" width="71.28515625" style="4" customWidth="1"/>
    <col min="5038" max="5038" width="19.140625" style="4" customWidth="1"/>
    <col min="5039" max="5039" width="20.140625" style="4" bestFit="1" customWidth="1"/>
    <col min="5040" max="5040" width="18.5703125" style="4" bestFit="1" customWidth="1"/>
    <col min="5041" max="5041" width="17" style="4" bestFit="1" customWidth="1"/>
    <col min="5042" max="5042" width="17.5703125" style="4" bestFit="1" customWidth="1"/>
    <col min="5043" max="5289" width="11.5703125" style="4"/>
    <col min="5290" max="5290" width="11" style="4" customWidth="1"/>
    <col min="5291" max="5291" width="18.5703125" style="4" customWidth="1"/>
    <col min="5292" max="5292" width="4.42578125" style="4" customWidth="1"/>
    <col min="5293" max="5293" width="71.28515625" style="4" customWidth="1"/>
    <col min="5294" max="5294" width="19.140625" style="4" customWidth="1"/>
    <col min="5295" max="5295" width="20.140625" style="4" bestFit="1" customWidth="1"/>
    <col min="5296" max="5296" width="18.5703125" style="4" bestFit="1" customWidth="1"/>
    <col min="5297" max="5297" width="17" style="4" bestFit="1" customWidth="1"/>
    <col min="5298" max="5298" width="17.5703125" style="4" bestFit="1" customWidth="1"/>
    <col min="5299" max="5545" width="11.5703125" style="4"/>
    <col min="5546" max="5546" width="11" style="4" customWidth="1"/>
    <col min="5547" max="5547" width="18.5703125" style="4" customWidth="1"/>
    <col min="5548" max="5548" width="4.42578125" style="4" customWidth="1"/>
    <col min="5549" max="5549" width="71.28515625" style="4" customWidth="1"/>
    <col min="5550" max="5550" width="19.140625" style="4" customWidth="1"/>
    <col min="5551" max="5551" width="20.140625" style="4" bestFit="1" customWidth="1"/>
    <col min="5552" max="5552" width="18.5703125" style="4" bestFit="1" customWidth="1"/>
    <col min="5553" max="5553" width="17" style="4" bestFit="1" customWidth="1"/>
    <col min="5554" max="5554" width="17.5703125" style="4" bestFit="1" customWidth="1"/>
    <col min="5555" max="5801" width="11.5703125" style="4"/>
    <col min="5802" max="5802" width="11" style="4" customWidth="1"/>
    <col min="5803" max="5803" width="18.5703125" style="4" customWidth="1"/>
    <col min="5804" max="5804" width="4.42578125" style="4" customWidth="1"/>
    <col min="5805" max="5805" width="71.28515625" style="4" customWidth="1"/>
    <col min="5806" max="5806" width="19.140625" style="4" customWidth="1"/>
    <col min="5807" max="5807" width="20.140625" style="4" bestFit="1" customWidth="1"/>
    <col min="5808" max="5808" width="18.5703125" style="4" bestFit="1" customWidth="1"/>
    <col min="5809" max="5809" width="17" style="4" bestFit="1" customWidth="1"/>
    <col min="5810" max="5810" width="17.5703125" style="4" bestFit="1" customWidth="1"/>
    <col min="5811" max="6057" width="11.5703125" style="4"/>
    <col min="6058" max="6058" width="11" style="4" customWidth="1"/>
    <col min="6059" max="6059" width="18.5703125" style="4" customWidth="1"/>
    <col min="6060" max="6060" width="4.42578125" style="4" customWidth="1"/>
    <col min="6061" max="6061" width="71.28515625" style="4" customWidth="1"/>
    <col min="6062" max="6062" width="19.140625" style="4" customWidth="1"/>
    <col min="6063" max="6063" width="20.140625" style="4" bestFit="1" customWidth="1"/>
    <col min="6064" max="6064" width="18.5703125" style="4" bestFit="1" customWidth="1"/>
    <col min="6065" max="6065" width="17" style="4" bestFit="1" customWidth="1"/>
    <col min="6066" max="6066" width="17.5703125" style="4" bestFit="1" customWidth="1"/>
    <col min="6067" max="6313" width="11.5703125" style="4"/>
    <col min="6314" max="6314" width="11" style="4" customWidth="1"/>
    <col min="6315" max="6315" width="18.5703125" style="4" customWidth="1"/>
    <col min="6316" max="6316" width="4.42578125" style="4" customWidth="1"/>
    <col min="6317" max="6317" width="71.28515625" style="4" customWidth="1"/>
    <col min="6318" max="6318" width="19.140625" style="4" customWidth="1"/>
    <col min="6319" max="6319" width="20.140625" style="4" bestFit="1" customWidth="1"/>
    <col min="6320" max="6320" width="18.5703125" style="4" bestFit="1" customWidth="1"/>
    <col min="6321" max="6321" width="17" style="4" bestFit="1" customWidth="1"/>
    <col min="6322" max="6322" width="17.5703125" style="4" bestFit="1" customWidth="1"/>
    <col min="6323" max="6569" width="11.5703125" style="4"/>
    <col min="6570" max="6570" width="11" style="4" customWidth="1"/>
    <col min="6571" max="6571" width="18.5703125" style="4" customWidth="1"/>
    <col min="6572" max="6572" width="4.42578125" style="4" customWidth="1"/>
    <col min="6573" max="6573" width="71.28515625" style="4" customWidth="1"/>
    <col min="6574" max="6574" width="19.140625" style="4" customWidth="1"/>
    <col min="6575" max="6575" width="20.140625" style="4" bestFit="1" customWidth="1"/>
    <col min="6576" max="6576" width="18.5703125" style="4" bestFit="1" customWidth="1"/>
    <col min="6577" max="6577" width="17" style="4" bestFit="1" customWidth="1"/>
    <col min="6578" max="6578" width="17.5703125" style="4" bestFit="1" customWidth="1"/>
    <col min="6579" max="6825" width="11.5703125" style="4"/>
    <col min="6826" max="6826" width="11" style="4" customWidth="1"/>
    <col min="6827" max="6827" width="18.5703125" style="4" customWidth="1"/>
    <col min="6828" max="6828" width="4.42578125" style="4" customWidth="1"/>
    <col min="6829" max="6829" width="71.28515625" style="4" customWidth="1"/>
    <col min="6830" max="6830" width="19.140625" style="4" customWidth="1"/>
    <col min="6831" max="6831" width="20.140625" style="4" bestFit="1" customWidth="1"/>
    <col min="6832" max="6832" width="18.5703125" style="4" bestFit="1" customWidth="1"/>
    <col min="6833" max="6833" width="17" style="4" bestFit="1" customWidth="1"/>
    <col min="6834" max="6834" width="17.5703125" style="4" bestFit="1" customWidth="1"/>
    <col min="6835" max="7081" width="11.5703125" style="4"/>
    <col min="7082" max="7082" width="11" style="4" customWidth="1"/>
    <col min="7083" max="7083" width="18.5703125" style="4" customWidth="1"/>
    <col min="7084" max="7084" width="4.42578125" style="4" customWidth="1"/>
    <col min="7085" max="7085" width="71.28515625" style="4" customWidth="1"/>
    <col min="7086" max="7086" width="19.140625" style="4" customWidth="1"/>
    <col min="7087" max="7087" width="20.140625" style="4" bestFit="1" customWidth="1"/>
    <col min="7088" max="7088" width="18.5703125" style="4" bestFit="1" customWidth="1"/>
    <col min="7089" max="7089" width="17" style="4" bestFit="1" customWidth="1"/>
    <col min="7090" max="7090" width="17.5703125" style="4" bestFit="1" customWidth="1"/>
    <col min="7091" max="7337" width="11.5703125" style="4"/>
    <col min="7338" max="7338" width="11" style="4" customWidth="1"/>
    <col min="7339" max="7339" width="18.5703125" style="4" customWidth="1"/>
    <col min="7340" max="7340" width="4.42578125" style="4" customWidth="1"/>
    <col min="7341" max="7341" width="71.28515625" style="4" customWidth="1"/>
    <col min="7342" max="7342" width="19.140625" style="4" customWidth="1"/>
    <col min="7343" max="7343" width="20.140625" style="4" bestFit="1" customWidth="1"/>
    <col min="7344" max="7344" width="18.5703125" style="4" bestFit="1" customWidth="1"/>
    <col min="7345" max="7345" width="17" style="4" bestFit="1" customWidth="1"/>
    <col min="7346" max="7346" width="17.5703125" style="4" bestFit="1" customWidth="1"/>
    <col min="7347" max="7593" width="11.5703125" style="4"/>
    <col min="7594" max="7594" width="11" style="4" customWidth="1"/>
    <col min="7595" max="7595" width="18.5703125" style="4" customWidth="1"/>
    <col min="7596" max="7596" width="4.42578125" style="4" customWidth="1"/>
    <col min="7597" max="7597" width="71.28515625" style="4" customWidth="1"/>
    <col min="7598" max="7598" width="19.140625" style="4" customWidth="1"/>
    <col min="7599" max="7599" width="20.140625" style="4" bestFit="1" customWidth="1"/>
    <col min="7600" max="7600" width="18.5703125" style="4" bestFit="1" customWidth="1"/>
    <col min="7601" max="7601" width="17" style="4" bestFit="1" customWidth="1"/>
    <col min="7602" max="7602" width="17.5703125" style="4" bestFit="1" customWidth="1"/>
    <col min="7603" max="7849" width="11.5703125" style="4"/>
    <col min="7850" max="7850" width="11" style="4" customWidth="1"/>
    <col min="7851" max="7851" width="18.5703125" style="4" customWidth="1"/>
    <col min="7852" max="7852" width="4.42578125" style="4" customWidth="1"/>
    <col min="7853" max="7853" width="71.28515625" style="4" customWidth="1"/>
    <col min="7854" max="7854" width="19.140625" style="4" customWidth="1"/>
    <col min="7855" max="7855" width="20.140625" style="4" bestFit="1" customWidth="1"/>
    <col min="7856" max="7856" width="18.5703125" style="4" bestFit="1" customWidth="1"/>
    <col min="7857" max="7857" width="17" style="4" bestFit="1" customWidth="1"/>
    <col min="7858" max="7858" width="17.5703125" style="4" bestFit="1" customWidth="1"/>
    <col min="7859" max="8105" width="11.5703125" style="4"/>
    <col min="8106" max="8106" width="11" style="4" customWidth="1"/>
    <col min="8107" max="8107" width="18.5703125" style="4" customWidth="1"/>
    <col min="8108" max="8108" width="4.42578125" style="4" customWidth="1"/>
    <col min="8109" max="8109" width="71.28515625" style="4" customWidth="1"/>
    <col min="8110" max="8110" width="19.140625" style="4" customWidth="1"/>
    <col min="8111" max="8111" width="20.140625" style="4" bestFit="1" customWidth="1"/>
    <col min="8112" max="8112" width="18.5703125" style="4" bestFit="1" customWidth="1"/>
    <col min="8113" max="8113" width="17" style="4" bestFit="1" customWidth="1"/>
    <col min="8114" max="8114" width="17.5703125" style="4" bestFit="1" customWidth="1"/>
    <col min="8115" max="8361" width="11.5703125" style="4"/>
    <col min="8362" max="8362" width="11" style="4" customWidth="1"/>
    <col min="8363" max="8363" width="18.5703125" style="4" customWidth="1"/>
    <col min="8364" max="8364" width="4.42578125" style="4" customWidth="1"/>
    <col min="8365" max="8365" width="71.28515625" style="4" customWidth="1"/>
    <col min="8366" max="8366" width="19.140625" style="4" customWidth="1"/>
    <col min="8367" max="8367" width="20.140625" style="4" bestFit="1" customWidth="1"/>
    <col min="8368" max="8368" width="18.5703125" style="4" bestFit="1" customWidth="1"/>
    <col min="8369" max="8369" width="17" style="4" bestFit="1" customWidth="1"/>
    <col min="8370" max="8370" width="17.5703125" style="4" bestFit="1" customWidth="1"/>
    <col min="8371" max="8617" width="11.5703125" style="4"/>
    <col min="8618" max="8618" width="11" style="4" customWidth="1"/>
    <col min="8619" max="8619" width="18.5703125" style="4" customWidth="1"/>
    <col min="8620" max="8620" width="4.42578125" style="4" customWidth="1"/>
    <col min="8621" max="8621" width="71.28515625" style="4" customWidth="1"/>
    <col min="8622" max="8622" width="19.140625" style="4" customWidth="1"/>
    <col min="8623" max="8623" width="20.140625" style="4" bestFit="1" customWidth="1"/>
    <col min="8624" max="8624" width="18.5703125" style="4" bestFit="1" customWidth="1"/>
    <col min="8625" max="8625" width="17" style="4" bestFit="1" customWidth="1"/>
    <col min="8626" max="8626" width="17.5703125" style="4" bestFit="1" customWidth="1"/>
    <col min="8627" max="8873" width="11.5703125" style="4"/>
    <col min="8874" max="8874" width="11" style="4" customWidth="1"/>
    <col min="8875" max="8875" width="18.5703125" style="4" customWidth="1"/>
    <col min="8876" max="8876" width="4.42578125" style="4" customWidth="1"/>
    <col min="8877" max="8877" width="71.28515625" style="4" customWidth="1"/>
    <col min="8878" max="8878" width="19.140625" style="4" customWidth="1"/>
    <col min="8879" max="8879" width="20.140625" style="4" bestFit="1" customWidth="1"/>
    <col min="8880" max="8880" width="18.5703125" style="4" bestFit="1" customWidth="1"/>
    <col min="8881" max="8881" width="17" style="4" bestFit="1" customWidth="1"/>
    <col min="8882" max="8882" width="17.5703125" style="4" bestFit="1" customWidth="1"/>
    <col min="8883" max="9129" width="11.5703125" style="4"/>
    <col min="9130" max="9130" width="11" style="4" customWidth="1"/>
    <col min="9131" max="9131" width="18.5703125" style="4" customWidth="1"/>
    <col min="9132" max="9132" width="4.42578125" style="4" customWidth="1"/>
    <col min="9133" max="9133" width="71.28515625" style="4" customWidth="1"/>
    <col min="9134" max="9134" width="19.140625" style="4" customWidth="1"/>
    <col min="9135" max="9135" width="20.140625" style="4" bestFit="1" customWidth="1"/>
    <col min="9136" max="9136" width="18.5703125" style="4" bestFit="1" customWidth="1"/>
    <col min="9137" max="9137" width="17" style="4" bestFit="1" customWidth="1"/>
    <col min="9138" max="9138" width="17.5703125" style="4" bestFit="1" customWidth="1"/>
    <col min="9139" max="9385" width="11.5703125" style="4"/>
    <col min="9386" max="9386" width="11" style="4" customWidth="1"/>
    <col min="9387" max="9387" width="18.5703125" style="4" customWidth="1"/>
    <col min="9388" max="9388" width="4.42578125" style="4" customWidth="1"/>
    <col min="9389" max="9389" width="71.28515625" style="4" customWidth="1"/>
    <col min="9390" max="9390" width="19.140625" style="4" customWidth="1"/>
    <col min="9391" max="9391" width="20.140625" style="4" bestFit="1" customWidth="1"/>
    <col min="9392" max="9392" width="18.5703125" style="4" bestFit="1" customWidth="1"/>
    <col min="9393" max="9393" width="17" style="4" bestFit="1" customWidth="1"/>
    <col min="9394" max="9394" width="17.5703125" style="4" bestFit="1" customWidth="1"/>
    <col min="9395" max="9641" width="11.5703125" style="4"/>
    <col min="9642" max="9642" width="11" style="4" customWidth="1"/>
    <col min="9643" max="9643" width="18.5703125" style="4" customWidth="1"/>
    <col min="9644" max="9644" width="4.42578125" style="4" customWidth="1"/>
    <col min="9645" max="9645" width="71.28515625" style="4" customWidth="1"/>
    <col min="9646" max="9646" width="19.140625" style="4" customWidth="1"/>
    <col min="9647" max="9647" width="20.140625" style="4" bestFit="1" customWidth="1"/>
    <col min="9648" max="9648" width="18.5703125" style="4" bestFit="1" customWidth="1"/>
    <col min="9649" max="9649" width="17" style="4" bestFit="1" customWidth="1"/>
    <col min="9650" max="9650" width="17.5703125" style="4" bestFit="1" customWidth="1"/>
    <col min="9651" max="9897" width="11.5703125" style="4"/>
    <col min="9898" max="9898" width="11" style="4" customWidth="1"/>
    <col min="9899" max="9899" width="18.5703125" style="4" customWidth="1"/>
    <col min="9900" max="9900" width="4.42578125" style="4" customWidth="1"/>
    <col min="9901" max="9901" width="71.28515625" style="4" customWidth="1"/>
    <col min="9902" max="9902" width="19.140625" style="4" customWidth="1"/>
    <col min="9903" max="9903" width="20.140625" style="4" bestFit="1" customWidth="1"/>
    <col min="9904" max="9904" width="18.5703125" style="4" bestFit="1" customWidth="1"/>
    <col min="9905" max="9905" width="17" style="4" bestFit="1" customWidth="1"/>
    <col min="9906" max="9906" width="17.5703125" style="4" bestFit="1" customWidth="1"/>
    <col min="9907" max="10153" width="11.5703125" style="4"/>
    <col min="10154" max="10154" width="11" style="4" customWidth="1"/>
    <col min="10155" max="10155" width="18.5703125" style="4" customWidth="1"/>
    <col min="10156" max="10156" width="4.42578125" style="4" customWidth="1"/>
    <col min="10157" max="10157" width="71.28515625" style="4" customWidth="1"/>
    <col min="10158" max="10158" width="19.140625" style="4" customWidth="1"/>
    <col min="10159" max="10159" width="20.140625" style="4" bestFit="1" customWidth="1"/>
    <col min="10160" max="10160" width="18.5703125" style="4" bestFit="1" customWidth="1"/>
    <col min="10161" max="10161" width="17" style="4" bestFit="1" customWidth="1"/>
    <col min="10162" max="10162" width="17.5703125" style="4" bestFit="1" customWidth="1"/>
    <col min="10163" max="10409" width="11.5703125" style="4"/>
    <col min="10410" max="10410" width="11" style="4" customWidth="1"/>
    <col min="10411" max="10411" width="18.5703125" style="4" customWidth="1"/>
    <col min="10412" max="10412" width="4.42578125" style="4" customWidth="1"/>
    <col min="10413" max="10413" width="71.28515625" style="4" customWidth="1"/>
    <col min="10414" max="10414" width="19.140625" style="4" customWidth="1"/>
    <col min="10415" max="10415" width="20.140625" style="4" bestFit="1" customWidth="1"/>
    <col min="10416" max="10416" width="18.5703125" style="4" bestFit="1" customWidth="1"/>
    <col min="10417" max="10417" width="17" style="4" bestFit="1" customWidth="1"/>
    <col min="10418" max="10418" width="17.5703125" style="4" bestFit="1" customWidth="1"/>
    <col min="10419" max="10665" width="11.5703125" style="4"/>
    <col min="10666" max="10666" width="11" style="4" customWidth="1"/>
    <col min="10667" max="10667" width="18.5703125" style="4" customWidth="1"/>
    <col min="10668" max="10668" width="4.42578125" style="4" customWidth="1"/>
    <col min="10669" max="10669" width="71.28515625" style="4" customWidth="1"/>
    <col min="10670" max="10670" width="19.140625" style="4" customWidth="1"/>
    <col min="10671" max="10671" width="20.140625" style="4" bestFit="1" customWidth="1"/>
    <col min="10672" max="10672" width="18.5703125" style="4" bestFit="1" customWidth="1"/>
    <col min="10673" max="10673" width="17" style="4" bestFit="1" customWidth="1"/>
    <col min="10674" max="10674" width="17.5703125" style="4" bestFit="1" customWidth="1"/>
    <col min="10675" max="10921" width="11.5703125" style="4"/>
    <col min="10922" max="10922" width="11" style="4" customWidth="1"/>
    <col min="10923" max="10923" width="18.5703125" style="4" customWidth="1"/>
    <col min="10924" max="10924" width="4.42578125" style="4" customWidth="1"/>
    <col min="10925" max="10925" width="71.28515625" style="4" customWidth="1"/>
    <col min="10926" max="10926" width="19.140625" style="4" customWidth="1"/>
    <col min="10927" max="10927" width="20.140625" style="4" bestFit="1" customWidth="1"/>
    <col min="10928" max="10928" width="18.5703125" style="4" bestFit="1" customWidth="1"/>
    <col min="10929" max="10929" width="17" style="4" bestFit="1" customWidth="1"/>
    <col min="10930" max="10930" width="17.5703125" style="4" bestFit="1" customWidth="1"/>
    <col min="10931" max="11177" width="11.5703125" style="4"/>
    <col min="11178" max="11178" width="11" style="4" customWidth="1"/>
    <col min="11179" max="11179" width="18.5703125" style="4" customWidth="1"/>
    <col min="11180" max="11180" width="4.42578125" style="4" customWidth="1"/>
    <col min="11181" max="11181" width="71.28515625" style="4" customWidth="1"/>
    <col min="11182" max="11182" width="19.140625" style="4" customWidth="1"/>
    <col min="11183" max="11183" width="20.140625" style="4" bestFit="1" customWidth="1"/>
    <col min="11184" max="11184" width="18.5703125" style="4" bestFit="1" customWidth="1"/>
    <col min="11185" max="11185" width="17" style="4" bestFit="1" customWidth="1"/>
    <col min="11186" max="11186" width="17.5703125" style="4" bestFit="1" customWidth="1"/>
    <col min="11187" max="11433" width="11.5703125" style="4"/>
    <col min="11434" max="11434" width="11" style="4" customWidth="1"/>
    <col min="11435" max="11435" width="18.5703125" style="4" customWidth="1"/>
    <col min="11436" max="11436" width="4.42578125" style="4" customWidth="1"/>
    <col min="11437" max="11437" width="71.28515625" style="4" customWidth="1"/>
    <col min="11438" max="11438" width="19.140625" style="4" customWidth="1"/>
    <col min="11439" max="11439" width="20.140625" style="4" bestFit="1" customWidth="1"/>
    <col min="11440" max="11440" width="18.5703125" style="4" bestFit="1" customWidth="1"/>
    <col min="11441" max="11441" width="17" style="4" bestFit="1" customWidth="1"/>
    <col min="11442" max="11442" width="17.5703125" style="4" bestFit="1" customWidth="1"/>
    <col min="11443" max="11689" width="11.5703125" style="4"/>
    <col min="11690" max="11690" width="11" style="4" customWidth="1"/>
    <col min="11691" max="11691" width="18.5703125" style="4" customWidth="1"/>
    <col min="11692" max="11692" width="4.42578125" style="4" customWidth="1"/>
    <col min="11693" max="11693" width="71.28515625" style="4" customWidth="1"/>
    <col min="11694" max="11694" width="19.140625" style="4" customWidth="1"/>
    <col min="11695" max="11695" width="20.140625" style="4" bestFit="1" customWidth="1"/>
    <col min="11696" max="11696" width="18.5703125" style="4" bestFit="1" customWidth="1"/>
    <col min="11697" max="11697" width="17" style="4" bestFit="1" customWidth="1"/>
    <col min="11698" max="11698" width="17.5703125" style="4" bestFit="1" customWidth="1"/>
    <col min="11699" max="11945" width="11.5703125" style="4"/>
    <col min="11946" max="11946" width="11" style="4" customWidth="1"/>
    <col min="11947" max="11947" width="18.5703125" style="4" customWidth="1"/>
    <col min="11948" max="11948" width="4.42578125" style="4" customWidth="1"/>
    <col min="11949" max="11949" width="71.28515625" style="4" customWidth="1"/>
    <col min="11950" max="11950" width="19.140625" style="4" customWidth="1"/>
    <col min="11951" max="11951" width="20.140625" style="4" bestFit="1" customWidth="1"/>
    <col min="11952" max="11952" width="18.5703125" style="4" bestFit="1" customWidth="1"/>
    <col min="11953" max="11953" width="17" style="4" bestFit="1" customWidth="1"/>
    <col min="11954" max="11954" width="17.5703125" style="4" bestFit="1" customWidth="1"/>
    <col min="11955" max="12201" width="11.5703125" style="4"/>
    <col min="12202" max="12202" width="11" style="4" customWidth="1"/>
    <col min="12203" max="12203" width="18.5703125" style="4" customWidth="1"/>
    <col min="12204" max="12204" width="4.42578125" style="4" customWidth="1"/>
    <col min="12205" max="12205" width="71.28515625" style="4" customWidth="1"/>
    <col min="12206" max="12206" width="19.140625" style="4" customWidth="1"/>
    <col min="12207" max="12207" width="20.140625" style="4" bestFit="1" customWidth="1"/>
    <col min="12208" max="12208" width="18.5703125" style="4" bestFit="1" customWidth="1"/>
    <col min="12209" max="12209" width="17" style="4" bestFit="1" customWidth="1"/>
    <col min="12210" max="12210" width="17.5703125" style="4" bestFit="1" customWidth="1"/>
    <col min="12211" max="12457" width="11.5703125" style="4"/>
    <col min="12458" max="12458" width="11" style="4" customWidth="1"/>
    <col min="12459" max="12459" width="18.5703125" style="4" customWidth="1"/>
    <col min="12460" max="12460" width="4.42578125" style="4" customWidth="1"/>
    <col min="12461" max="12461" width="71.28515625" style="4" customWidth="1"/>
    <col min="12462" max="12462" width="19.140625" style="4" customWidth="1"/>
    <col min="12463" max="12463" width="20.140625" style="4" bestFit="1" customWidth="1"/>
    <col min="12464" max="12464" width="18.5703125" style="4" bestFit="1" customWidth="1"/>
    <col min="12465" max="12465" width="17" style="4" bestFit="1" customWidth="1"/>
    <col min="12466" max="12466" width="17.5703125" style="4" bestFit="1" customWidth="1"/>
    <col min="12467" max="12713" width="11.5703125" style="4"/>
    <col min="12714" max="12714" width="11" style="4" customWidth="1"/>
    <col min="12715" max="12715" width="18.5703125" style="4" customWidth="1"/>
    <col min="12716" max="12716" width="4.42578125" style="4" customWidth="1"/>
    <col min="12717" max="12717" width="71.28515625" style="4" customWidth="1"/>
    <col min="12718" max="12718" width="19.140625" style="4" customWidth="1"/>
    <col min="12719" max="12719" width="20.140625" style="4" bestFit="1" customWidth="1"/>
    <col min="12720" max="12720" width="18.5703125" style="4" bestFit="1" customWidth="1"/>
    <col min="12721" max="12721" width="17" style="4" bestFit="1" customWidth="1"/>
    <col min="12722" max="12722" width="17.5703125" style="4" bestFit="1" customWidth="1"/>
    <col min="12723" max="12969" width="11.5703125" style="4"/>
    <col min="12970" max="12970" width="11" style="4" customWidth="1"/>
    <col min="12971" max="12971" width="18.5703125" style="4" customWidth="1"/>
    <col min="12972" max="12972" width="4.42578125" style="4" customWidth="1"/>
    <col min="12973" max="12973" width="71.28515625" style="4" customWidth="1"/>
    <col min="12974" max="12974" width="19.140625" style="4" customWidth="1"/>
    <col min="12975" max="12975" width="20.140625" style="4" bestFit="1" customWidth="1"/>
    <col min="12976" max="12976" width="18.5703125" style="4" bestFit="1" customWidth="1"/>
    <col min="12977" max="12977" width="17" style="4" bestFit="1" customWidth="1"/>
    <col min="12978" max="12978" width="17.5703125" style="4" bestFit="1" customWidth="1"/>
    <col min="12979" max="13225" width="11.5703125" style="4"/>
    <col min="13226" max="13226" width="11" style="4" customWidth="1"/>
    <col min="13227" max="13227" width="18.5703125" style="4" customWidth="1"/>
    <col min="13228" max="13228" width="4.42578125" style="4" customWidth="1"/>
    <col min="13229" max="13229" width="71.28515625" style="4" customWidth="1"/>
    <col min="13230" max="13230" width="19.140625" style="4" customWidth="1"/>
    <col min="13231" max="13231" width="20.140625" style="4" bestFit="1" customWidth="1"/>
    <col min="13232" max="13232" width="18.5703125" style="4" bestFit="1" customWidth="1"/>
    <col min="13233" max="13233" width="17" style="4" bestFit="1" customWidth="1"/>
    <col min="13234" max="13234" width="17.5703125" style="4" bestFit="1" customWidth="1"/>
    <col min="13235" max="13481" width="11.5703125" style="4"/>
    <col min="13482" max="13482" width="11" style="4" customWidth="1"/>
    <col min="13483" max="13483" width="18.5703125" style="4" customWidth="1"/>
    <col min="13484" max="13484" width="4.42578125" style="4" customWidth="1"/>
    <col min="13485" max="13485" width="71.28515625" style="4" customWidth="1"/>
    <col min="13486" max="13486" width="19.140625" style="4" customWidth="1"/>
    <col min="13487" max="13487" width="20.140625" style="4" bestFit="1" customWidth="1"/>
    <col min="13488" max="13488" width="18.5703125" style="4" bestFit="1" customWidth="1"/>
    <col min="13489" max="13489" width="17" style="4" bestFit="1" customWidth="1"/>
    <col min="13490" max="13490" width="17.5703125" style="4" bestFit="1" customWidth="1"/>
    <col min="13491" max="13737" width="11.5703125" style="4"/>
    <col min="13738" max="13738" width="11" style="4" customWidth="1"/>
    <col min="13739" max="13739" width="18.5703125" style="4" customWidth="1"/>
    <col min="13740" max="13740" width="4.42578125" style="4" customWidth="1"/>
    <col min="13741" max="13741" width="71.28515625" style="4" customWidth="1"/>
    <col min="13742" max="13742" width="19.140625" style="4" customWidth="1"/>
    <col min="13743" max="13743" width="20.140625" style="4" bestFit="1" customWidth="1"/>
    <col min="13744" max="13744" width="18.5703125" style="4" bestFit="1" customWidth="1"/>
    <col min="13745" max="13745" width="17" style="4" bestFit="1" customWidth="1"/>
    <col min="13746" max="13746" width="17.5703125" style="4" bestFit="1" customWidth="1"/>
    <col min="13747" max="13993" width="11.5703125" style="4"/>
    <col min="13994" max="13994" width="11" style="4" customWidth="1"/>
    <col min="13995" max="13995" width="18.5703125" style="4" customWidth="1"/>
    <col min="13996" max="13996" width="4.42578125" style="4" customWidth="1"/>
    <col min="13997" max="13997" width="71.28515625" style="4" customWidth="1"/>
    <col min="13998" max="13998" width="19.140625" style="4" customWidth="1"/>
    <col min="13999" max="13999" width="20.140625" style="4" bestFit="1" customWidth="1"/>
    <col min="14000" max="14000" width="18.5703125" style="4" bestFit="1" customWidth="1"/>
    <col min="14001" max="14001" width="17" style="4" bestFit="1" customWidth="1"/>
    <col min="14002" max="14002" width="17.5703125" style="4" bestFit="1" customWidth="1"/>
    <col min="14003" max="14249" width="11.5703125" style="4"/>
    <col min="14250" max="14250" width="11" style="4" customWidth="1"/>
    <col min="14251" max="14251" width="18.5703125" style="4" customWidth="1"/>
    <col min="14252" max="14252" width="4.42578125" style="4" customWidth="1"/>
    <col min="14253" max="14253" width="71.28515625" style="4" customWidth="1"/>
    <col min="14254" max="14254" width="19.140625" style="4" customWidth="1"/>
    <col min="14255" max="14255" width="20.140625" style="4" bestFit="1" customWidth="1"/>
    <col min="14256" max="14256" width="18.5703125" style="4" bestFit="1" customWidth="1"/>
    <col min="14257" max="14257" width="17" style="4" bestFit="1" customWidth="1"/>
    <col min="14258" max="14258" width="17.5703125" style="4" bestFit="1" customWidth="1"/>
    <col min="14259" max="14505" width="11.5703125" style="4"/>
    <col min="14506" max="14506" width="11" style="4" customWidth="1"/>
    <col min="14507" max="14507" width="18.5703125" style="4" customWidth="1"/>
    <col min="14508" max="14508" width="4.42578125" style="4" customWidth="1"/>
    <col min="14509" max="14509" width="71.28515625" style="4" customWidth="1"/>
    <col min="14510" max="14510" width="19.140625" style="4" customWidth="1"/>
    <col min="14511" max="14511" width="20.140625" style="4" bestFit="1" customWidth="1"/>
    <col min="14512" max="14512" width="18.5703125" style="4" bestFit="1" customWidth="1"/>
    <col min="14513" max="14513" width="17" style="4" bestFit="1" customWidth="1"/>
    <col min="14514" max="14514" width="17.5703125" style="4" bestFit="1" customWidth="1"/>
    <col min="14515" max="14761" width="11.5703125" style="4"/>
    <col min="14762" max="14762" width="11" style="4" customWidth="1"/>
    <col min="14763" max="14763" width="18.5703125" style="4" customWidth="1"/>
    <col min="14764" max="14764" width="4.42578125" style="4" customWidth="1"/>
    <col min="14765" max="14765" width="71.28515625" style="4" customWidth="1"/>
    <col min="14766" max="14766" width="19.140625" style="4" customWidth="1"/>
    <col min="14767" max="14767" width="20.140625" style="4" bestFit="1" customWidth="1"/>
    <col min="14768" max="14768" width="18.5703125" style="4" bestFit="1" customWidth="1"/>
    <col min="14769" max="14769" width="17" style="4" bestFit="1" customWidth="1"/>
    <col min="14770" max="14770" width="17.5703125" style="4" bestFit="1" customWidth="1"/>
    <col min="14771" max="15017" width="11.5703125" style="4"/>
    <col min="15018" max="15018" width="11" style="4" customWidth="1"/>
    <col min="15019" max="15019" width="18.5703125" style="4" customWidth="1"/>
    <col min="15020" max="15020" width="4.42578125" style="4" customWidth="1"/>
    <col min="15021" max="15021" width="71.28515625" style="4" customWidth="1"/>
    <col min="15022" max="15022" width="19.140625" style="4" customWidth="1"/>
    <col min="15023" max="15023" width="20.140625" style="4" bestFit="1" customWidth="1"/>
    <col min="15024" max="15024" width="18.5703125" style="4" bestFit="1" customWidth="1"/>
    <col min="15025" max="15025" width="17" style="4" bestFit="1" customWidth="1"/>
    <col min="15026" max="15026" width="17.5703125" style="4" bestFit="1" customWidth="1"/>
    <col min="15027" max="15273" width="11.5703125" style="4"/>
    <col min="15274" max="15274" width="11" style="4" customWidth="1"/>
    <col min="15275" max="15275" width="18.5703125" style="4" customWidth="1"/>
    <col min="15276" max="15276" width="4.42578125" style="4" customWidth="1"/>
    <col min="15277" max="15277" width="71.28515625" style="4" customWidth="1"/>
    <col min="15278" max="15278" width="19.140625" style="4" customWidth="1"/>
    <col min="15279" max="15279" width="20.140625" style="4" bestFit="1" customWidth="1"/>
    <col min="15280" max="15280" width="18.5703125" style="4" bestFit="1" customWidth="1"/>
    <col min="15281" max="15281" width="17" style="4" bestFit="1" customWidth="1"/>
    <col min="15282" max="15282" width="17.5703125" style="4" bestFit="1" customWidth="1"/>
    <col min="15283" max="15529" width="11.5703125" style="4"/>
    <col min="15530" max="15530" width="11" style="4" customWidth="1"/>
    <col min="15531" max="15531" width="18.5703125" style="4" customWidth="1"/>
    <col min="15532" max="15532" width="4.42578125" style="4" customWidth="1"/>
    <col min="15533" max="15533" width="71.28515625" style="4" customWidth="1"/>
    <col min="15534" max="15534" width="19.140625" style="4" customWidth="1"/>
    <col min="15535" max="15535" width="20.140625" style="4" bestFit="1" customWidth="1"/>
    <col min="15536" max="15536" width="18.5703125" style="4" bestFit="1" customWidth="1"/>
    <col min="15537" max="15537" width="17" style="4" bestFit="1" customWidth="1"/>
    <col min="15538" max="15538" width="17.5703125" style="4" bestFit="1" customWidth="1"/>
    <col min="15539" max="15785" width="11.5703125" style="4"/>
    <col min="15786" max="15786" width="11" style="4" customWidth="1"/>
    <col min="15787" max="15787" width="18.5703125" style="4" customWidth="1"/>
    <col min="15788" max="15788" width="4.42578125" style="4" customWidth="1"/>
    <col min="15789" max="15789" width="71.28515625" style="4" customWidth="1"/>
    <col min="15790" max="15790" width="19.140625" style="4" customWidth="1"/>
    <col min="15791" max="15791" width="20.140625" style="4" bestFit="1" customWidth="1"/>
    <col min="15792" max="15792" width="18.5703125" style="4" bestFit="1" customWidth="1"/>
    <col min="15793" max="15793" width="17" style="4" bestFit="1" customWidth="1"/>
    <col min="15794" max="15794" width="17.5703125" style="4" bestFit="1" customWidth="1"/>
    <col min="15795" max="16041" width="11.5703125" style="4"/>
    <col min="16042" max="16042" width="11" style="4" customWidth="1"/>
    <col min="16043" max="16043" width="18.5703125" style="4" customWidth="1"/>
    <col min="16044" max="16044" width="4.42578125" style="4" customWidth="1"/>
    <col min="16045" max="16045" width="71.28515625" style="4" customWidth="1"/>
    <col min="16046" max="16046" width="19.140625" style="4" customWidth="1"/>
    <col min="16047" max="16047" width="20.140625" style="4" bestFit="1" customWidth="1"/>
    <col min="16048" max="16048" width="18.5703125" style="4" bestFit="1" customWidth="1"/>
    <col min="16049" max="16049" width="17" style="4" bestFit="1" customWidth="1"/>
    <col min="16050" max="16050" width="17.5703125" style="4" bestFit="1" customWidth="1"/>
    <col min="16051" max="16297" width="11.5703125" style="4"/>
    <col min="16298" max="16303" width="11.42578125" style="4" customWidth="1"/>
    <col min="16304" max="16338" width="11.5703125" style="4"/>
    <col min="16339" max="16342" width="11.5703125" style="4" customWidth="1"/>
    <col min="16343" max="16384" width="11.5703125" style="4"/>
  </cols>
  <sheetData>
    <row r="1" spans="1:7" s="1" customFormat="1" x14ac:dyDescent="0.25">
      <c r="A1" s="44" t="s">
        <v>0</v>
      </c>
      <c r="B1" s="44"/>
      <c r="C1" s="44"/>
      <c r="D1" s="44"/>
      <c r="E1" s="44"/>
      <c r="F1" s="44"/>
      <c r="G1" s="44"/>
    </row>
    <row r="2" spans="1:7" s="1" customFormat="1" x14ac:dyDescent="0.2">
      <c r="A2" s="45" t="s">
        <v>1</v>
      </c>
      <c r="B2" s="45"/>
      <c r="C2" s="45"/>
      <c r="D2" s="45"/>
      <c r="E2" s="45"/>
      <c r="F2" s="45"/>
      <c r="G2" s="45"/>
    </row>
    <row r="3" spans="1:7" s="1" customFormat="1" x14ac:dyDescent="0.25">
      <c r="A3" s="46" t="s">
        <v>2</v>
      </c>
      <c r="B3" s="46"/>
      <c r="C3" s="46"/>
      <c r="D3" s="46"/>
      <c r="E3" s="46"/>
      <c r="F3" s="46"/>
      <c r="G3" s="46"/>
    </row>
    <row r="4" spans="1:7" s="1" customFormat="1" x14ac:dyDescent="0.25">
      <c r="A4" s="47" t="s">
        <v>3</v>
      </c>
      <c r="B4" s="47"/>
      <c r="C4" s="47"/>
      <c r="D4" s="47"/>
      <c r="E4" s="47"/>
      <c r="F4" s="47"/>
      <c r="G4" s="47"/>
    </row>
    <row r="5" spans="1:7" s="1" customFormat="1" x14ac:dyDescent="0.25">
      <c r="A5" s="2"/>
      <c r="B5" s="2"/>
      <c r="C5" s="2"/>
      <c r="D5" s="2"/>
      <c r="E5" s="2"/>
      <c r="F5" s="2"/>
      <c r="G5" s="3"/>
    </row>
    <row r="6" spans="1:7" x14ac:dyDescent="0.25">
      <c r="A6" s="48" t="s">
        <v>4</v>
      </c>
      <c r="B6" s="50" t="s">
        <v>5</v>
      </c>
      <c r="C6" s="50" t="s">
        <v>6</v>
      </c>
      <c r="D6" s="50" t="s">
        <v>7</v>
      </c>
      <c r="E6" s="50" t="s">
        <v>8</v>
      </c>
      <c r="F6" s="50" t="s">
        <v>9</v>
      </c>
      <c r="G6" s="42" t="s">
        <v>10</v>
      </c>
    </row>
    <row r="7" spans="1:7" s="1" customFormat="1" ht="39.6" customHeight="1" x14ac:dyDescent="0.25">
      <c r="A7" s="49"/>
      <c r="B7" s="51"/>
      <c r="C7" s="51"/>
      <c r="D7" s="51"/>
      <c r="E7" s="51"/>
      <c r="F7" s="51"/>
      <c r="G7" s="43"/>
    </row>
    <row r="8" spans="1:7" s="1" customFormat="1" x14ac:dyDescent="0.25">
      <c r="A8" s="5" t="s">
        <v>11</v>
      </c>
      <c r="B8" s="6">
        <f>B9+B315+B384+B390</f>
        <v>98935474315</v>
      </c>
      <c r="C8" s="6">
        <f>C9+C315+C384+C390</f>
        <v>2445634822.2000003</v>
      </c>
      <c r="D8" s="6">
        <f>D9+D315+D384+D390</f>
        <v>399700318.00999999</v>
      </c>
      <c r="E8" s="6">
        <f>E9+E315+E384+E390</f>
        <v>101780809455.21001</v>
      </c>
      <c r="F8" s="6">
        <f>F9+F315+F384+F390</f>
        <v>27724725088.540001</v>
      </c>
      <c r="G8" s="7">
        <f t="shared" ref="G8:G72" si="0">IF(F8=0,0,IF(E8=0,100,F8/E8*100))</f>
        <v>27.239639021283899</v>
      </c>
    </row>
    <row r="9" spans="1:7" s="1" customFormat="1" x14ac:dyDescent="0.25">
      <c r="A9" s="5" t="s">
        <v>12</v>
      </c>
      <c r="B9" s="6">
        <f>B10+B41+B46+B273+B282+B312</f>
        <v>8483965315</v>
      </c>
      <c r="C9" s="6">
        <f>C10+C41+C46+C273+C282+C312</f>
        <v>133424.97999999998</v>
      </c>
      <c r="D9" s="6">
        <f>D10+D41+D46+D273+D282+D312</f>
        <v>14448502.09</v>
      </c>
      <c r="E9" s="6">
        <f>E10+E41+E46+E273+E282+E312</f>
        <v>8498547242.0700006</v>
      </c>
      <c r="F9" s="6">
        <f>F10+F41+F46+F273+F282+F312</f>
        <v>2630144174.1100001</v>
      </c>
      <c r="G9" s="7">
        <f t="shared" si="0"/>
        <v>30.948162070454917</v>
      </c>
    </row>
    <row r="10" spans="1:7" s="1" customFormat="1" x14ac:dyDescent="0.25">
      <c r="A10" s="5" t="s">
        <v>13</v>
      </c>
      <c r="B10" s="6">
        <f>B11+B13+B19+B22+B37</f>
        <v>4196927572</v>
      </c>
      <c r="C10" s="6">
        <f>C11+C13+C19+C22+C37</f>
        <v>0</v>
      </c>
      <c r="D10" s="6">
        <f>D11+D13+D19+D22+D37</f>
        <v>3869264.63</v>
      </c>
      <c r="E10" s="6">
        <f>E11+E13+E19+E22+E37</f>
        <v>4200796836.6300001</v>
      </c>
      <c r="F10" s="6">
        <f>F11+F13+F19+F22+F37</f>
        <v>1189480594.1999998</v>
      </c>
      <c r="G10" s="7">
        <f t="shared" si="0"/>
        <v>28.31559440885114</v>
      </c>
    </row>
    <row r="11" spans="1:7" s="1" customFormat="1" x14ac:dyDescent="0.25">
      <c r="A11" s="5" t="s">
        <v>14</v>
      </c>
      <c r="B11" s="6">
        <f>SUM(B12)</f>
        <v>6556017</v>
      </c>
      <c r="C11" s="6">
        <f>SUM(C12)</f>
        <v>0</v>
      </c>
      <c r="D11" s="6">
        <f>SUM(D12)</f>
        <v>0</v>
      </c>
      <c r="E11" s="6">
        <f>SUM(E12)</f>
        <v>6556017</v>
      </c>
      <c r="F11" s="6">
        <f>SUM(F12)</f>
        <v>1343645.33</v>
      </c>
      <c r="G11" s="7">
        <f t="shared" si="0"/>
        <v>20.494842066455899</v>
      </c>
    </row>
    <row r="12" spans="1:7" s="13" customFormat="1" ht="24" x14ac:dyDescent="0.25">
      <c r="A12" s="8" t="s">
        <v>15</v>
      </c>
      <c r="B12" s="9">
        <v>6556017</v>
      </c>
      <c r="C12" s="10">
        <v>0</v>
      </c>
      <c r="D12" s="10">
        <v>0</v>
      </c>
      <c r="E12" s="11">
        <f>+B12+C12+D12</f>
        <v>6556017</v>
      </c>
      <c r="F12" s="9">
        <v>1343645.33</v>
      </c>
      <c r="G12" s="12">
        <f t="shared" si="0"/>
        <v>20.494842066455899</v>
      </c>
    </row>
    <row r="13" spans="1:7" s="1" customFormat="1" ht="24" x14ac:dyDescent="0.25">
      <c r="A13" s="14" t="s">
        <v>16</v>
      </c>
      <c r="B13" s="15">
        <f>SUM(B14:B18)</f>
        <v>194736344</v>
      </c>
      <c r="C13" s="6">
        <f>SUM(C14:C18)</f>
        <v>0</v>
      </c>
      <c r="D13" s="6">
        <f>SUM(D14:D18)</f>
        <v>3869264.63</v>
      </c>
      <c r="E13" s="6">
        <f>SUM(E14:E18)</f>
        <v>198605608.63</v>
      </c>
      <c r="F13" s="6">
        <f>SUM(F14:F18)</f>
        <v>41936977.289999992</v>
      </c>
      <c r="G13" s="7">
        <f t="shared" si="0"/>
        <v>21.115706439151026</v>
      </c>
    </row>
    <row r="14" spans="1:7" s="13" customFormat="1" ht="24" x14ac:dyDescent="0.25">
      <c r="A14" s="16" t="s">
        <v>17</v>
      </c>
      <c r="B14" s="17">
        <v>65879631</v>
      </c>
      <c r="C14" s="10">
        <v>0</v>
      </c>
      <c r="D14" s="10">
        <v>0</v>
      </c>
      <c r="E14" s="11">
        <f>+B14+C14+D14</f>
        <v>65879631</v>
      </c>
      <c r="F14" s="9">
        <v>17395111.379999999</v>
      </c>
      <c r="G14" s="12">
        <f t="shared" si="0"/>
        <v>26.404384960808297</v>
      </c>
    </row>
    <row r="15" spans="1:7" s="13" customFormat="1" x14ac:dyDescent="0.25">
      <c r="A15" s="16" t="s">
        <v>18</v>
      </c>
      <c r="B15" s="17">
        <v>40654824</v>
      </c>
      <c r="C15" s="10">
        <v>0</v>
      </c>
      <c r="D15" s="10">
        <v>3869264.63</v>
      </c>
      <c r="E15" s="11">
        <f>+B15+C15+D15</f>
        <v>44524088.630000003</v>
      </c>
      <c r="F15" s="9">
        <v>8652275.8399999999</v>
      </c>
      <c r="G15" s="12">
        <f t="shared" si="0"/>
        <v>19.432797180648322</v>
      </c>
    </row>
    <row r="16" spans="1:7" s="13" customFormat="1" ht="24" x14ac:dyDescent="0.25">
      <c r="A16" s="16" t="s">
        <v>19</v>
      </c>
      <c r="B16" s="17">
        <v>42502525</v>
      </c>
      <c r="C16" s="10">
        <v>0</v>
      </c>
      <c r="D16" s="10">
        <v>0</v>
      </c>
      <c r="E16" s="11">
        <f>+B16+C16+D16</f>
        <v>42502525</v>
      </c>
      <c r="F16" s="9">
        <v>9225950.4399999995</v>
      </c>
      <c r="G16" s="12">
        <f t="shared" si="0"/>
        <v>21.706829041333425</v>
      </c>
    </row>
    <row r="17" spans="1:7" s="13" customFormat="1" ht="24" x14ac:dyDescent="0.25">
      <c r="A17" s="16" t="s">
        <v>20</v>
      </c>
      <c r="B17" s="17">
        <v>25654380</v>
      </c>
      <c r="C17" s="10">
        <v>0</v>
      </c>
      <c r="D17" s="10">
        <v>0</v>
      </c>
      <c r="E17" s="11">
        <f>+B17+C17+D17</f>
        <v>25654380</v>
      </c>
      <c r="F17" s="9">
        <v>5486858.8300000001</v>
      </c>
      <c r="G17" s="12">
        <f t="shared" si="0"/>
        <v>21.387610341781794</v>
      </c>
    </row>
    <row r="18" spans="1:7" s="13" customFormat="1" ht="24" x14ac:dyDescent="0.25">
      <c r="A18" s="16" t="s">
        <v>21</v>
      </c>
      <c r="B18" s="17">
        <v>20044984</v>
      </c>
      <c r="C18" s="10">
        <v>0</v>
      </c>
      <c r="D18" s="10">
        <v>0</v>
      </c>
      <c r="E18" s="11">
        <f>+B18+C18+D18</f>
        <v>20044984</v>
      </c>
      <c r="F18" s="9">
        <v>1176780.8</v>
      </c>
      <c r="G18" s="12">
        <f t="shared" si="0"/>
        <v>5.8706996224092771</v>
      </c>
    </row>
    <row r="19" spans="1:7" s="1" customFormat="1" x14ac:dyDescent="0.25">
      <c r="A19" s="14" t="s">
        <v>22</v>
      </c>
      <c r="B19" s="15">
        <f>SUM(B20:B21)</f>
        <v>3852301540</v>
      </c>
      <c r="C19" s="6">
        <f>SUM(C20:C21)</f>
        <v>0</v>
      </c>
      <c r="D19" s="6">
        <f>SUM(D20:D21)</f>
        <v>0</v>
      </c>
      <c r="E19" s="6">
        <f>SUM(E20:E21)</f>
        <v>3852301540</v>
      </c>
      <c r="F19" s="6">
        <f>SUM(F20:F21)</f>
        <v>1097191390.3699999</v>
      </c>
      <c r="G19" s="7">
        <f t="shared" si="0"/>
        <v>28.481451386331504</v>
      </c>
    </row>
    <row r="20" spans="1:7" s="13" customFormat="1" ht="36" customHeight="1" x14ac:dyDescent="0.25">
      <c r="A20" s="16" t="s">
        <v>23</v>
      </c>
      <c r="B20" s="17">
        <v>3852301540</v>
      </c>
      <c r="C20" s="10">
        <v>0</v>
      </c>
      <c r="D20" s="10">
        <v>0</v>
      </c>
      <c r="E20" s="11">
        <f>+B20+C20+D20</f>
        <v>3852301540</v>
      </c>
      <c r="F20" s="9">
        <v>1097173454.77</v>
      </c>
      <c r="G20" s="12">
        <f t="shared" si="0"/>
        <v>28.480985804917026</v>
      </c>
    </row>
    <row r="21" spans="1:7" s="13" customFormat="1" ht="48" x14ac:dyDescent="0.25">
      <c r="A21" s="16" t="s">
        <v>24</v>
      </c>
      <c r="B21" s="17">
        <v>0</v>
      </c>
      <c r="C21" s="10">
        <v>0</v>
      </c>
      <c r="D21" s="10">
        <v>0</v>
      </c>
      <c r="E21" s="11">
        <f>+B21+C21+D21</f>
        <v>0</v>
      </c>
      <c r="F21" s="9">
        <v>17935.599999999999</v>
      </c>
      <c r="G21" s="12">
        <f t="shared" si="0"/>
        <v>100</v>
      </c>
    </row>
    <row r="22" spans="1:7" s="1" customFormat="1" x14ac:dyDescent="0.25">
      <c r="A22" s="14" t="s">
        <v>25</v>
      </c>
      <c r="B22" s="15">
        <f>SUM(B23+B29+B31)</f>
        <v>143333671</v>
      </c>
      <c r="C22" s="6">
        <f>SUM(C23+C29+C31)</f>
        <v>0</v>
      </c>
      <c r="D22" s="6">
        <f>SUM(D23+D29+D31)</f>
        <v>0</v>
      </c>
      <c r="E22" s="6">
        <f>SUM(E23+E29+E31)</f>
        <v>143333671</v>
      </c>
      <c r="F22" s="6">
        <f>SUM(F23+F29+F31)</f>
        <v>48990944.730000004</v>
      </c>
      <c r="G22" s="7">
        <f t="shared" si="0"/>
        <v>34.179648360502817</v>
      </c>
    </row>
    <row r="23" spans="1:7" s="1" customFormat="1" x14ac:dyDescent="0.25">
      <c r="A23" s="14" t="s">
        <v>26</v>
      </c>
      <c r="B23" s="15">
        <f>SUM(B24:B28)</f>
        <v>47685603</v>
      </c>
      <c r="C23" s="6">
        <f>SUM(C24:C28)</f>
        <v>0</v>
      </c>
      <c r="D23" s="6">
        <f>SUM(D24:D28)</f>
        <v>0</v>
      </c>
      <c r="E23" s="6">
        <f>SUM(E24:E28)</f>
        <v>47685603</v>
      </c>
      <c r="F23" s="6">
        <f>SUM(F24:F28)</f>
        <v>4812488.1300000008</v>
      </c>
      <c r="G23" s="7">
        <f t="shared" si="0"/>
        <v>10.092119690716714</v>
      </c>
    </row>
    <row r="24" spans="1:7" ht="24" x14ac:dyDescent="0.25">
      <c r="A24" s="16" t="s">
        <v>27</v>
      </c>
      <c r="B24" s="17">
        <v>36526680.729999997</v>
      </c>
      <c r="C24" s="10">
        <v>0</v>
      </c>
      <c r="D24" s="10">
        <v>0</v>
      </c>
      <c r="E24" s="11">
        <f>+B24+C24+D24</f>
        <v>36526680.729999997</v>
      </c>
      <c r="F24" s="9">
        <v>231062.35</v>
      </c>
      <c r="G24" s="12">
        <f t="shared" si="0"/>
        <v>0.6325851278630541</v>
      </c>
    </row>
    <row r="25" spans="1:7" ht="24" x14ac:dyDescent="0.25">
      <c r="A25" s="16" t="s">
        <v>28</v>
      </c>
      <c r="B25" s="17">
        <v>5785195.9900000002</v>
      </c>
      <c r="C25" s="10">
        <v>0</v>
      </c>
      <c r="D25" s="10">
        <v>0</v>
      </c>
      <c r="E25" s="11">
        <f>+B25+C25+D25</f>
        <v>5785195.9900000002</v>
      </c>
      <c r="F25" s="9">
        <v>30426.880000000001</v>
      </c>
      <c r="G25" s="12">
        <f t="shared" si="0"/>
        <v>0.52594380644310723</v>
      </c>
    </row>
    <row r="26" spans="1:7" ht="24" x14ac:dyDescent="0.25">
      <c r="A26" s="16" t="s">
        <v>29</v>
      </c>
      <c r="B26" s="17">
        <v>0</v>
      </c>
      <c r="C26" s="10">
        <v>0</v>
      </c>
      <c r="D26" s="10">
        <v>0</v>
      </c>
      <c r="E26" s="11">
        <f>+B26+C26+D26</f>
        <v>0</v>
      </c>
      <c r="F26" s="11">
        <v>4542552.03</v>
      </c>
      <c r="G26" s="12">
        <f t="shared" si="0"/>
        <v>100</v>
      </c>
    </row>
    <row r="27" spans="1:7" ht="24" x14ac:dyDescent="0.25">
      <c r="A27" s="16" t="s">
        <v>30</v>
      </c>
      <c r="B27" s="17">
        <v>1224040.24</v>
      </c>
      <c r="C27" s="10">
        <v>0</v>
      </c>
      <c r="D27" s="10">
        <v>0</v>
      </c>
      <c r="E27" s="11">
        <f>+B27+C27+D27</f>
        <v>1224040.24</v>
      </c>
      <c r="F27" s="9">
        <v>730.21</v>
      </c>
      <c r="G27" s="12">
        <f t="shared" si="0"/>
        <v>5.9655718508077812E-2</v>
      </c>
    </row>
    <row r="28" spans="1:7" ht="24" x14ac:dyDescent="0.25">
      <c r="A28" s="16" t="s">
        <v>31</v>
      </c>
      <c r="B28" s="17">
        <v>4149686.04</v>
      </c>
      <c r="C28" s="10">
        <v>0</v>
      </c>
      <c r="D28" s="10">
        <v>0</v>
      </c>
      <c r="E28" s="11">
        <f>+B28+C28+D28</f>
        <v>4149686.04</v>
      </c>
      <c r="F28" s="9">
        <v>7716.66</v>
      </c>
      <c r="G28" s="12">
        <f t="shared" si="0"/>
        <v>0.18595768271664234</v>
      </c>
    </row>
    <row r="29" spans="1:7" s="1" customFormat="1" x14ac:dyDescent="0.25">
      <c r="A29" s="14" t="s">
        <v>32</v>
      </c>
      <c r="B29" s="15">
        <f>SUM(B30:B30)</f>
        <v>95648068</v>
      </c>
      <c r="C29" s="6">
        <f>SUM(C30:C30)</f>
        <v>0</v>
      </c>
      <c r="D29" s="6">
        <f>SUM(D30:D30)</f>
        <v>0</v>
      </c>
      <c r="E29" s="6">
        <f>SUM(E30:E30)</f>
        <v>95648068</v>
      </c>
      <c r="F29" s="6">
        <f>SUM(F30:F30)</f>
        <v>43136726.009999998</v>
      </c>
      <c r="G29" s="7">
        <f t="shared" si="0"/>
        <v>45.099422196379336</v>
      </c>
    </row>
    <row r="30" spans="1:7" s="13" customFormat="1" ht="24" x14ac:dyDescent="0.25">
      <c r="A30" s="18" t="s">
        <v>33</v>
      </c>
      <c r="B30" s="19">
        <v>95648068</v>
      </c>
      <c r="C30" s="10">
        <v>0</v>
      </c>
      <c r="D30" s="10">
        <v>0</v>
      </c>
      <c r="E30" s="11">
        <f>+B30+C30+D30</f>
        <v>95648068</v>
      </c>
      <c r="F30" s="11">
        <v>43136726.009999998</v>
      </c>
      <c r="G30" s="12">
        <f t="shared" si="0"/>
        <v>45.099422196379336</v>
      </c>
    </row>
    <row r="31" spans="1:7" x14ac:dyDescent="0.25">
      <c r="A31" s="14" t="s">
        <v>34</v>
      </c>
      <c r="B31" s="15">
        <f>SUM(B32:B36)</f>
        <v>0</v>
      </c>
      <c r="C31" s="6">
        <f>SUM(C32:C36)</f>
        <v>0</v>
      </c>
      <c r="D31" s="6">
        <f>SUM(D32:D36)</f>
        <v>0</v>
      </c>
      <c r="E31" s="6">
        <f>SUM(E32:E36)</f>
        <v>0</v>
      </c>
      <c r="F31" s="6">
        <f>SUM(F32:F36)</f>
        <v>1041730.5900000001</v>
      </c>
      <c r="G31" s="7">
        <f t="shared" si="0"/>
        <v>100</v>
      </c>
    </row>
    <row r="32" spans="1:7" s="13" customFormat="1" ht="24" x14ac:dyDescent="0.25">
      <c r="A32" s="18" t="s">
        <v>35</v>
      </c>
      <c r="B32" s="19">
        <v>0</v>
      </c>
      <c r="C32" s="10">
        <v>0</v>
      </c>
      <c r="D32" s="10">
        <v>0</v>
      </c>
      <c r="E32" s="11">
        <f>+B32+C32+D32</f>
        <v>0</v>
      </c>
      <c r="F32" s="11">
        <v>46614.05</v>
      </c>
      <c r="G32" s="12">
        <f t="shared" si="0"/>
        <v>100</v>
      </c>
    </row>
    <row r="33" spans="1:7" s="13" customFormat="1" ht="24" x14ac:dyDescent="0.25">
      <c r="A33" s="18" t="s">
        <v>36</v>
      </c>
      <c r="B33" s="19">
        <v>0</v>
      </c>
      <c r="C33" s="10">
        <v>0</v>
      </c>
      <c r="D33" s="10">
        <v>0</v>
      </c>
      <c r="E33" s="11">
        <f>+B33+C33+D33</f>
        <v>0</v>
      </c>
      <c r="F33" s="11">
        <v>5687.79</v>
      </c>
      <c r="G33" s="12">
        <f t="shared" si="0"/>
        <v>100</v>
      </c>
    </row>
    <row r="34" spans="1:7" s="13" customFormat="1" ht="36" x14ac:dyDescent="0.25">
      <c r="A34" s="18" t="s">
        <v>37</v>
      </c>
      <c r="B34" s="19">
        <v>0</v>
      </c>
      <c r="C34" s="10">
        <v>0</v>
      </c>
      <c r="D34" s="10">
        <v>0</v>
      </c>
      <c r="E34" s="11">
        <f>+B34+C34+D34</f>
        <v>0</v>
      </c>
      <c r="F34" s="11">
        <v>986768.93</v>
      </c>
      <c r="G34" s="12">
        <f t="shared" si="0"/>
        <v>100</v>
      </c>
    </row>
    <row r="35" spans="1:7" s="13" customFormat="1" ht="24" x14ac:dyDescent="0.25">
      <c r="A35" s="18" t="s">
        <v>38</v>
      </c>
      <c r="B35" s="19">
        <v>0</v>
      </c>
      <c r="C35" s="10">
        <v>0</v>
      </c>
      <c r="D35" s="10">
        <v>0</v>
      </c>
      <c r="E35" s="11">
        <f>+B35+C35+D35</f>
        <v>0</v>
      </c>
      <c r="F35" s="11">
        <v>51.31</v>
      </c>
      <c r="G35" s="12">
        <f t="shared" si="0"/>
        <v>100</v>
      </c>
    </row>
    <row r="36" spans="1:7" s="20" customFormat="1" ht="24" x14ac:dyDescent="0.25">
      <c r="A36" s="18" t="s">
        <v>39</v>
      </c>
      <c r="B36" s="19">
        <v>0</v>
      </c>
      <c r="C36" s="10">
        <v>0</v>
      </c>
      <c r="D36" s="10">
        <v>0</v>
      </c>
      <c r="E36" s="11">
        <f>+B36+C36+D36</f>
        <v>0</v>
      </c>
      <c r="F36" s="11">
        <v>2608.5100000000002</v>
      </c>
      <c r="G36" s="12">
        <f t="shared" si="0"/>
        <v>100</v>
      </c>
    </row>
    <row r="37" spans="1:7" ht="48" x14ac:dyDescent="0.25">
      <c r="A37" s="14" t="s">
        <v>40</v>
      </c>
      <c r="B37" s="15">
        <f>SUM(B38:B40)</f>
        <v>0</v>
      </c>
      <c r="C37" s="6">
        <f>SUM(C38:C40)</f>
        <v>0</v>
      </c>
      <c r="D37" s="6">
        <f>SUM(D38:D40)</f>
        <v>0</v>
      </c>
      <c r="E37" s="6">
        <f>SUM(E38:E40)</f>
        <v>0</v>
      </c>
      <c r="F37" s="6">
        <f>SUM(F38:F40)</f>
        <v>17636.48</v>
      </c>
      <c r="G37" s="7">
        <f t="shared" si="0"/>
        <v>100</v>
      </c>
    </row>
    <row r="38" spans="1:7" s="13" customFormat="1" ht="60" x14ac:dyDescent="0.25">
      <c r="A38" s="18" t="s">
        <v>41</v>
      </c>
      <c r="B38" s="19">
        <v>0</v>
      </c>
      <c r="C38" s="10">
        <v>0</v>
      </c>
      <c r="D38" s="10">
        <v>0</v>
      </c>
      <c r="E38" s="11">
        <f>+B38+C38+D38</f>
        <v>0</v>
      </c>
      <c r="F38" s="11">
        <v>4511.3999999999996</v>
      </c>
      <c r="G38" s="12">
        <f t="shared" si="0"/>
        <v>100</v>
      </c>
    </row>
    <row r="39" spans="1:7" s="13" customFormat="1" ht="24" x14ac:dyDescent="0.25">
      <c r="A39" s="18" t="s">
        <v>42</v>
      </c>
      <c r="B39" s="19">
        <v>0</v>
      </c>
      <c r="C39" s="10">
        <v>0</v>
      </c>
      <c r="D39" s="10">
        <v>0</v>
      </c>
      <c r="E39" s="11">
        <f>+B39+C39+D39</f>
        <v>0</v>
      </c>
      <c r="F39" s="11">
        <v>3505.18</v>
      </c>
      <c r="G39" s="12">
        <f t="shared" si="0"/>
        <v>100</v>
      </c>
    </row>
    <row r="40" spans="1:7" s="20" customFormat="1" ht="24" x14ac:dyDescent="0.25">
      <c r="A40" s="18" t="s">
        <v>43</v>
      </c>
      <c r="B40" s="19">
        <v>0</v>
      </c>
      <c r="C40" s="10">
        <v>0</v>
      </c>
      <c r="D40" s="10">
        <v>0</v>
      </c>
      <c r="E40" s="11">
        <f>+B40+C40+D40</f>
        <v>0</v>
      </c>
      <c r="F40" s="11">
        <v>9619.9</v>
      </c>
      <c r="G40" s="12">
        <f t="shared" si="0"/>
        <v>100</v>
      </c>
    </row>
    <row r="41" spans="1:7" s="1" customFormat="1" x14ac:dyDescent="0.25">
      <c r="A41" s="14" t="s">
        <v>44</v>
      </c>
      <c r="B41" s="15">
        <f t="shared" ref="B41:F41" si="1">+B42</f>
        <v>0</v>
      </c>
      <c r="C41" s="6">
        <f t="shared" si="1"/>
        <v>114028.92</v>
      </c>
      <c r="D41" s="6">
        <f t="shared" si="1"/>
        <v>1119237.46</v>
      </c>
      <c r="E41" s="6">
        <f t="shared" si="1"/>
        <v>1233266.3799999999</v>
      </c>
      <c r="F41" s="6">
        <f t="shared" si="1"/>
        <v>127959.92</v>
      </c>
      <c r="G41" s="7">
        <f t="shared" si="0"/>
        <v>10.375691908507228</v>
      </c>
    </row>
    <row r="42" spans="1:7" s="1" customFormat="1" x14ac:dyDescent="0.25">
      <c r="A42" s="14" t="s">
        <v>45</v>
      </c>
      <c r="B42" s="15">
        <f>+B43</f>
        <v>0</v>
      </c>
      <c r="C42" s="6">
        <f>+C43</f>
        <v>114028.92</v>
      </c>
      <c r="D42" s="6">
        <f>+D43</f>
        <v>1119237.46</v>
      </c>
      <c r="E42" s="6">
        <f>+E43</f>
        <v>1233266.3799999999</v>
      </c>
      <c r="F42" s="6">
        <f>+F43</f>
        <v>127959.92</v>
      </c>
      <c r="G42" s="7">
        <f t="shared" si="0"/>
        <v>10.375691908507228</v>
      </c>
    </row>
    <row r="43" spans="1:7" x14ac:dyDescent="0.25">
      <c r="A43" s="21" t="s">
        <v>46</v>
      </c>
      <c r="B43" s="6">
        <f>SUM(B44:B45)</f>
        <v>0</v>
      </c>
      <c r="C43" s="6">
        <f>SUM(C44:C45)</f>
        <v>114028.92</v>
      </c>
      <c r="D43" s="6">
        <f>SUM(D44:D45)</f>
        <v>1119237.46</v>
      </c>
      <c r="E43" s="6">
        <f>SUM(E44:E45)</f>
        <v>1233266.3799999999</v>
      </c>
      <c r="F43" s="6">
        <f>SUM(F45:F45)</f>
        <v>127959.92</v>
      </c>
      <c r="G43" s="7">
        <f t="shared" si="0"/>
        <v>10.375691908507228</v>
      </c>
    </row>
    <row r="44" spans="1:7" s="13" customFormat="1" ht="26.45" customHeight="1" x14ac:dyDescent="0.25">
      <c r="A44" s="18" t="s">
        <v>47</v>
      </c>
      <c r="B44" s="19">
        <v>0</v>
      </c>
      <c r="C44" s="10">
        <v>0</v>
      </c>
      <c r="D44" s="10">
        <v>838977.14</v>
      </c>
      <c r="E44" s="11">
        <f>+B44+C44+D44</f>
        <v>838977.14</v>
      </c>
      <c r="F44" s="11">
        <v>0</v>
      </c>
      <c r="G44" s="12"/>
    </row>
    <row r="45" spans="1:7" s="13" customFormat="1" ht="24" x14ac:dyDescent="0.25">
      <c r="A45" s="18" t="s">
        <v>48</v>
      </c>
      <c r="B45" s="19">
        <v>0</v>
      </c>
      <c r="C45" s="10">
        <v>114028.92</v>
      </c>
      <c r="D45" s="10">
        <v>280260.32</v>
      </c>
      <c r="E45" s="11">
        <f>+B45+C45+D45</f>
        <v>394289.24</v>
      </c>
      <c r="F45" s="11">
        <v>127959.92</v>
      </c>
      <c r="G45" s="12">
        <f t="shared" si="0"/>
        <v>32.453312700087885</v>
      </c>
    </row>
    <row r="46" spans="1:7" s="1" customFormat="1" x14ac:dyDescent="0.25">
      <c r="A46" s="22" t="s">
        <v>49</v>
      </c>
      <c r="B46" s="6">
        <f>B47+B197+B267</f>
        <v>3291376452.9999995</v>
      </c>
      <c r="C46" s="6">
        <f>C47+C197+C267</f>
        <v>0</v>
      </c>
      <c r="D46" s="6">
        <f>D47+D197+D267</f>
        <v>0</v>
      </c>
      <c r="E46" s="6">
        <f>E47+E197+E267</f>
        <v>3291376452.9999995</v>
      </c>
      <c r="F46" s="6">
        <f>F47+F197+F267</f>
        <v>1357025678.9400001</v>
      </c>
      <c r="G46" s="7">
        <f t="shared" si="0"/>
        <v>41.229731643219004</v>
      </c>
    </row>
    <row r="47" spans="1:7" s="1" customFormat="1" ht="24" x14ac:dyDescent="0.25">
      <c r="A47" s="5" t="s">
        <v>50</v>
      </c>
      <c r="B47" s="6">
        <f>B48+B58+B77+B90+B93+B102+B114+B132+B140+B143+B195</f>
        <v>3095183737.9999995</v>
      </c>
      <c r="C47" s="6">
        <f>C48+C58+C77+C90+C93+C102+C114+C132+C140+C143+C195</f>
        <v>0</v>
      </c>
      <c r="D47" s="6">
        <f>D48+D58+D77+D90+D93+D102+D114+D132+D140+D143+D195</f>
        <v>0</v>
      </c>
      <c r="E47" s="6">
        <f>E48+E58+E77+E90+E93+E102+E114+E132+E140+E143+E195</f>
        <v>3095183737.9999995</v>
      </c>
      <c r="F47" s="6">
        <f>F48+F58+F77+F90+F93+F102+F114+F132+F140+F143+F195</f>
        <v>1360955874.1800001</v>
      </c>
      <c r="G47" s="7">
        <f t="shared" si="0"/>
        <v>43.970115811586766</v>
      </c>
    </row>
    <row r="48" spans="1:7" s="1" customFormat="1" ht="24" x14ac:dyDescent="0.25">
      <c r="A48" s="23" t="s">
        <v>51</v>
      </c>
      <c r="B48" s="6">
        <f>SUM(B49:B57)</f>
        <v>9803157</v>
      </c>
      <c r="C48" s="6">
        <f>SUM(C49:C57)</f>
        <v>0</v>
      </c>
      <c r="D48" s="6">
        <f>SUM(D49:D57)</f>
        <v>0</v>
      </c>
      <c r="E48" s="6">
        <f>SUM(E49:E57)</f>
        <v>9803157</v>
      </c>
      <c r="F48" s="6">
        <f>SUM(F49:F57)</f>
        <v>2098489</v>
      </c>
      <c r="G48" s="7">
        <f t="shared" si="0"/>
        <v>21.406257188373093</v>
      </c>
    </row>
    <row r="49" spans="1:7" s="13" customFormat="1" ht="24" x14ac:dyDescent="0.25">
      <c r="A49" s="16" t="s">
        <v>52</v>
      </c>
      <c r="B49" s="17">
        <v>38869.519999999997</v>
      </c>
      <c r="C49" s="10">
        <v>0</v>
      </c>
      <c r="D49" s="10">
        <v>0</v>
      </c>
      <c r="E49" s="11">
        <f t="shared" ref="E49:E57" si="2">+B49+C49+D49</f>
        <v>38869.519999999997</v>
      </c>
      <c r="F49" s="11">
        <v>0</v>
      </c>
      <c r="G49" s="12">
        <f t="shared" si="0"/>
        <v>0</v>
      </c>
    </row>
    <row r="50" spans="1:7" s="13" customFormat="1" ht="24" x14ac:dyDescent="0.25">
      <c r="A50" s="16" t="s">
        <v>53</v>
      </c>
      <c r="B50" s="17">
        <v>43771.1</v>
      </c>
      <c r="C50" s="10">
        <v>0</v>
      </c>
      <c r="D50" s="10">
        <v>0</v>
      </c>
      <c r="E50" s="11">
        <f t="shared" si="2"/>
        <v>43771.1</v>
      </c>
      <c r="F50" s="11">
        <v>196</v>
      </c>
      <c r="G50" s="12">
        <f t="shared" si="0"/>
        <v>0.44778404015434847</v>
      </c>
    </row>
    <row r="51" spans="1:7" s="13" customFormat="1" ht="36" x14ac:dyDescent="0.25">
      <c r="A51" s="16" t="s">
        <v>54</v>
      </c>
      <c r="B51" s="17">
        <v>490393.12</v>
      </c>
      <c r="C51" s="10">
        <v>0</v>
      </c>
      <c r="D51" s="10">
        <v>0</v>
      </c>
      <c r="E51" s="11">
        <f t="shared" si="2"/>
        <v>490393.12</v>
      </c>
      <c r="F51" s="11">
        <v>289626</v>
      </c>
      <c r="G51" s="12">
        <f t="shared" si="0"/>
        <v>59.059963973393423</v>
      </c>
    </row>
    <row r="52" spans="1:7" s="13" customFormat="1" ht="36" x14ac:dyDescent="0.25">
      <c r="A52" s="16" t="s">
        <v>55</v>
      </c>
      <c r="B52" s="17">
        <v>5429409.8799999999</v>
      </c>
      <c r="C52" s="10">
        <v>0</v>
      </c>
      <c r="D52" s="10">
        <v>0</v>
      </c>
      <c r="E52" s="11">
        <f t="shared" si="2"/>
        <v>5429409.8799999999</v>
      </c>
      <c r="F52" s="11">
        <v>650490</v>
      </c>
      <c r="G52" s="12">
        <f t="shared" si="0"/>
        <v>11.980860063561826</v>
      </c>
    </row>
    <row r="53" spans="1:7" s="13" customFormat="1" ht="36" x14ac:dyDescent="0.25">
      <c r="A53" s="16" t="s">
        <v>56</v>
      </c>
      <c r="B53" s="17">
        <v>425604.06</v>
      </c>
      <c r="C53" s="10">
        <v>0</v>
      </c>
      <c r="D53" s="10">
        <v>0</v>
      </c>
      <c r="E53" s="11">
        <f t="shared" si="2"/>
        <v>425604.06</v>
      </c>
      <c r="F53" s="11">
        <v>89180</v>
      </c>
      <c r="G53" s="12">
        <f t="shared" si="0"/>
        <v>20.953747480698375</v>
      </c>
    </row>
    <row r="54" spans="1:7" s="13" customFormat="1" ht="24" x14ac:dyDescent="0.25">
      <c r="A54" s="16" t="s">
        <v>57</v>
      </c>
      <c r="B54" s="17">
        <v>384695.49</v>
      </c>
      <c r="C54" s="10">
        <v>0</v>
      </c>
      <c r="D54" s="10">
        <v>0</v>
      </c>
      <c r="E54" s="11">
        <f t="shared" si="2"/>
        <v>384695.49</v>
      </c>
      <c r="F54" s="11">
        <v>116565</v>
      </c>
      <c r="G54" s="12">
        <f t="shared" si="0"/>
        <v>30.300589175090149</v>
      </c>
    </row>
    <row r="55" spans="1:7" s="13" customFormat="1" ht="24" x14ac:dyDescent="0.25">
      <c r="A55" s="16" t="s">
        <v>58</v>
      </c>
      <c r="B55" s="17">
        <v>612981.6</v>
      </c>
      <c r="C55" s="10">
        <v>0</v>
      </c>
      <c r="D55" s="10">
        <v>0</v>
      </c>
      <c r="E55" s="11">
        <f t="shared" si="2"/>
        <v>612981.6</v>
      </c>
      <c r="F55" s="11">
        <v>89180</v>
      </c>
      <c r="G55" s="12">
        <f t="shared" si="0"/>
        <v>14.548560674578162</v>
      </c>
    </row>
    <row r="56" spans="1:7" s="20" customFormat="1" ht="24" x14ac:dyDescent="0.25">
      <c r="A56" s="16" t="s">
        <v>59</v>
      </c>
      <c r="B56" s="17">
        <v>1395969.56</v>
      </c>
      <c r="C56" s="10">
        <v>0</v>
      </c>
      <c r="D56" s="10">
        <v>0</v>
      </c>
      <c r="E56" s="11">
        <f t="shared" si="2"/>
        <v>1395969.56</v>
      </c>
      <c r="F56" s="11">
        <v>613081</v>
      </c>
      <c r="G56" s="12">
        <f t="shared" si="0"/>
        <v>43.917934714851512</v>
      </c>
    </row>
    <row r="57" spans="1:7" s="13" customFormat="1" ht="24" x14ac:dyDescent="0.25">
      <c r="A57" s="16" t="s">
        <v>60</v>
      </c>
      <c r="B57" s="17">
        <v>981462.67</v>
      </c>
      <c r="C57" s="10">
        <v>0</v>
      </c>
      <c r="D57" s="10">
        <v>0</v>
      </c>
      <c r="E57" s="11">
        <f t="shared" si="2"/>
        <v>981462.67</v>
      </c>
      <c r="F57" s="11">
        <v>250171</v>
      </c>
      <c r="G57" s="12">
        <f t="shared" si="0"/>
        <v>25.4896092991494</v>
      </c>
    </row>
    <row r="58" spans="1:7" x14ac:dyDescent="0.25">
      <c r="A58" s="14" t="s">
        <v>61</v>
      </c>
      <c r="B58" s="15">
        <f>SUM(B59:B76)</f>
        <v>118526751.00000001</v>
      </c>
      <c r="C58" s="6">
        <f>SUM(C59:C76)</f>
        <v>0</v>
      </c>
      <c r="D58" s="6">
        <f>SUM(D59:D76)</f>
        <v>0</v>
      </c>
      <c r="E58" s="6">
        <f>SUM(E59:E76)</f>
        <v>118526751.00000001</v>
      </c>
      <c r="F58" s="6">
        <f>SUM(F59:F76)</f>
        <v>40630430.350000001</v>
      </c>
      <c r="G58" s="7">
        <f t="shared" si="0"/>
        <v>34.279544497089944</v>
      </c>
    </row>
    <row r="59" spans="1:7" s="13" customFormat="1" x14ac:dyDescent="0.25">
      <c r="A59" s="16" t="s">
        <v>62</v>
      </c>
      <c r="B59" s="17">
        <v>17670323.620000001</v>
      </c>
      <c r="C59" s="10">
        <v>0</v>
      </c>
      <c r="D59" s="10">
        <v>0</v>
      </c>
      <c r="E59" s="11">
        <f t="shared" ref="E59:E76" si="3">+B59+C59+D59</f>
        <v>17670323.620000001</v>
      </c>
      <c r="F59" s="11">
        <v>0</v>
      </c>
      <c r="G59" s="12">
        <f t="shared" si="0"/>
        <v>0</v>
      </c>
    </row>
    <row r="60" spans="1:7" s="13" customFormat="1" ht="24" x14ac:dyDescent="0.25">
      <c r="A60" s="16" t="s">
        <v>63</v>
      </c>
      <c r="B60" s="17">
        <v>57610164.380000003</v>
      </c>
      <c r="C60" s="10">
        <v>0</v>
      </c>
      <c r="D60" s="10">
        <v>0</v>
      </c>
      <c r="E60" s="11">
        <f t="shared" si="3"/>
        <v>57610164.380000003</v>
      </c>
      <c r="F60" s="11">
        <v>24856942</v>
      </c>
      <c r="G60" s="12">
        <f t="shared" si="0"/>
        <v>43.14679929750271</v>
      </c>
    </row>
    <row r="61" spans="1:7" s="13" customFormat="1" x14ac:dyDescent="0.25">
      <c r="A61" s="16" t="s">
        <v>64</v>
      </c>
      <c r="B61" s="17">
        <v>29285234.059999999</v>
      </c>
      <c r="C61" s="10">
        <v>0</v>
      </c>
      <c r="D61" s="10">
        <v>0</v>
      </c>
      <c r="E61" s="11">
        <f t="shared" si="3"/>
        <v>29285234.059999999</v>
      </c>
      <c r="F61" s="11">
        <v>13931859</v>
      </c>
      <c r="G61" s="12">
        <f t="shared" si="0"/>
        <v>47.572981562845676</v>
      </c>
    </row>
    <row r="62" spans="1:7" s="13" customFormat="1" x14ac:dyDescent="0.25">
      <c r="A62" s="16" t="s">
        <v>65</v>
      </c>
      <c r="B62" s="17">
        <v>1656648.4</v>
      </c>
      <c r="C62" s="10">
        <v>0</v>
      </c>
      <c r="D62" s="10">
        <v>0</v>
      </c>
      <c r="E62" s="11">
        <f t="shared" si="3"/>
        <v>1656648.4</v>
      </c>
      <c r="F62" s="11">
        <v>488800</v>
      </c>
      <c r="G62" s="12">
        <f t="shared" si="0"/>
        <v>29.505355511767011</v>
      </c>
    </row>
    <row r="63" spans="1:7" s="13" customFormat="1" x14ac:dyDescent="0.25">
      <c r="A63" s="16" t="s">
        <v>66</v>
      </c>
      <c r="B63" s="17">
        <v>2186107.4</v>
      </c>
      <c r="C63" s="10">
        <v>0</v>
      </c>
      <c r="D63" s="10">
        <v>0</v>
      </c>
      <c r="E63" s="11">
        <f t="shared" si="3"/>
        <v>2186107.4</v>
      </c>
      <c r="F63" s="11">
        <v>59200</v>
      </c>
      <c r="G63" s="12">
        <f t="shared" si="0"/>
        <v>2.7080096796708157</v>
      </c>
    </row>
    <row r="64" spans="1:7" s="13" customFormat="1" x14ac:dyDescent="0.25">
      <c r="A64" s="16" t="s">
        <v>67</v>
      </c>
      <c r="B64" s="17">
        <v>2036763.69</v>
      </c>
      <c r="C64" s="10">
        <v>0</v>
      </c>
      <c r="D64" s="10">
        <v>0</v>
      </c>
      <c r="E64" s="11">
        <f t="shared" si="3"/>
        <v>2036763.69</v>
      </c>
      <c r="F64" s="11">
        <v>85871</v>
      </c>
      <c r="G64" s="12">
        <f t="shared" si="0"/>
        <v>4.2160512003235882</v>
      </c>
    </row>
    <row r="65" spans="1:7" s="13" customFormat="1" ht="24" x14ac:dyDescent="0.25">
      <c r="A65" s="16" t="s">
        <v>68</v>
      </c>
      <c r="B65" s="17">
        <v>35913.599999999999</v>
      </c>
      <c r="C65" s="10">
        <v>0</v>
      </c>
      <c r="D65" s="10">
        <v>0</v>
      </c>
      <c r="E65" s="11">
        <f t="shared" si="3"/>
        <v>35913.599999999999</v>
      </c>
      <c r="F65" s="11">
        <v>7812</v>
      </c>
      <c r="G65" s="12">
        <f t="shared" si="0"/>
        <v>21.752205292702488</v>
      </c>
    </row>
    <row r="66" spans="1:7" s="13" customFormat="1" ht="24" x14ac:dyDescent="0.25">
      <c r="A66" s="18" t="s">
        <v>69</v>
      </c>
      <c r="B66" s="19">
        <v>2726.12</v>
      </c>
      <c r="C66" s="10">
        <v>0</v>
      </c>
      <c r="D66" s="10">
        <v>0</v>
      </c>
      <c r="E66" s="11">
        <f t="shared" si="3"/>
        <v>2726.12</v>
      </c>
      <c r="F66" s="11">
        <v>0</v>
      </c>
      <c r="G66" s="12">
        <f t="shared" si="0"/>
        <v>0</v>
      </c>
    </row>
    <row r="67" spans="1:7" s="20" customFormat="1" ht="24" x14ac:dyDescent="0.25">
      <c r="A67" s="16" t="s">
        <v>70</v>
      </c>
      <c r="B67" s="17">
        <v>516658.1</v>
      </c>
      <c r="C67" s="10">
        <v>0</v>
      </c>
      <c r="D67" s="10">
        <v>0</v>
      </c>
      <c r="E67" s="11">
        <f t="shared" si="3"/>
        <v>516658.1</v>
      </c>
      <c r="F67" s="11">
        <v>48100</v>
      </c>
      <c r="G67" s="12">
        <f t="shared" si="0"/>
        <v>9.3098317823721342</v>
      </c>
    </row>
    <row r="68" spans="1:7" s="13" customFormat="1" ht="24" x14ac:dyDescent="0.25">
      <c r="A68" s="16" t="s">
        <v>71</v>
      </c>
      <c r="B68" s="17">
        <v>508598.29</v>
      </c>
      <c r="C68" s="10">
        <v>0</v>
      </c>
      <c r="D68" s="10">
        <v>0</v>
      </c>
      <c r="E68" s="11">
        <f t="shared" si="3"/>
        <v>508598.29</v>
      </c>
      <c r="F68" s="11">
        <v>96525</v>
      </c>
      <c r="G68" s="12">
        <f t="shared" si="0"/>
        <v>18.978632429141673</v>
      </c>
    </row>
    <row r="69" spans="1:7" s="13" customFormat="1" ht="36" x14ac:dyDescent="0.25">
      <c r="A69" s="16" t="s">
        <v>72</v>
      </c>
      <c r="B69" s="17">
        <v>4459687.53</v>
      </c>
      <c r="C69" s="10">
        <v>0</v>
      </c>
      <c r="D69" s="10">
        <v>0</v>
      </c>
      <c r="E69" s="11">
        <f t="shared" si="3"/>
        <v>4459687.53</v>
      </c>
      <c r="F69" s="11">
        <v>852262.63</v>
      </c>
      <c r="G69" s="12">
        <f t="shared" si="0"/>
        <v>19.110366461033202</v>
      </c>
    </row>
    <row r="70" spans="1:7" s="13" customFormat="1" ht="24" x14ac:dyDescent="0.25">
      <c r="A70" s="16" t="s">
        <v>73</v>
      </c>
      <c r="B70" s="17">
        <v>2446273.61</v>
      </c>
      <c r="C70" s="10">
        <v>0</v>
      </c>
      <c r="D70" s="10">
        <v>0</v>
      </c>
      <c r="E70" s="11">
        <f t="shared" si="3"/>
        <v>2446273.61</v>
      </c>
      <c r="F70" s="11">
        <v>149681</v>
      </c>
      <c r="G70" s="12">
        <f t="shared" si="0"/>
        <v>6.1187350175436839</v>
      </c>
    </row>
    <row r="71" spans="1:7" s="13" customFormat="1" ht="24" x14ac:dyDescent="0.25">
      <c r="A71" s="16" t="s">
        <v>74</v>
      </c>
      <c r="B71" s="17">
        <v>10667.41</v>
      </c>
      <c r="C71" s="10">
        <v>0</v>
      </c>
      <c r="D71" s="10">
        <v>0</v>
      </c>
      <c r="E71" s="11">
        <f t="shared" si="3"/>
        <v>10667.41</v>
      </c>
      <c r="F71" s="11">
        <v>24268</v>
      </c>
      <c r="G71" s="12">
        <f t="shared" si="0"/>
        <v>227.49664632745908</v>
      </c>
    </row>
    <row r="72" spans="1:7" s="13" customFormat="1" ht="24" x14ac:dyDescent="0.25">
      <c r="A72" s="18" t="s">
        <v>75</v>
      </c>
      <c r="B72" s="19">
        <v>63885.919999999998</v>
      </c>
      <c r="C72" s="10">
        <v>0</v>
      </c>
      <c r="D72" s="10">
        <v>0</v>
      </c>
      <c r="E72" s="11">
        <f t="shared" si="3"/>
        <v>63885.919999999998</v>
      </c>
      <c r="F72" s="11">
        <v>12134</v>
      </c>
      <c r="G72" s="12">
        <f t="shared" si="0"/>
        <v>18.993230433247263</v>
      </c>
    </row>
    <row r="73" spans="1:7" s="20" customFormat="1" ht="24" x14ac:dyDescent="0.25">
      <c r="A73" s="16" t="s">
        <v>76</v>
      </c>
      <c r="B73" s="17">
        <v>16238.16</v>
      </c>
      <c r="C73" s="10">
        <v>0</v>
      </c>
      <c r="D73" s="10">
        <v>0</v>
      </c>
      <c r="E73" s="11">
        <f t="shared" si="3"/>
        <v>16238.16</v>
      </c>
      <c r="F73" s="11">
        <v>0</v>
      </c>
      <c r="G73" s="12">
        <f t="shared" ref="G73:G104" si="4">IF(F73=0,0,IF(E73=0,100,F73/E73*100))</f>
        <v>0</v>
      </c>
    </row>
    <row r="74" spans="1:7" s="13" customFormat="1" ht="24" x14ac:dyDescent="0.25">
      <c r="A74" s="16" t="s">
        <v>77</v>
      </c>
      <c r="B74" s="17">
        <v>6281.92</v>
      </c>
      <c r="C74" s="10">
        <v>0</v>
      </c>
      <c r="D74" s="10">
        <v>0</v>
      </c>
      <c r="E74" s="11">
        <f t="shared" si="3"/>
        <v>6281.92</v>
      </c>
      <c r="F74" s="11">
        <v>0</v>
      </c>
      <c r="G74" s="12">
        <f t="shared" si="4"/>
        <v>0</v>
      </c>
    </row>
    <row r="75" spans="1:7" s="13" customFormat="1" ht="36" x14ac:dyDescent="0.25">
      <c r="A75" s="18" t="s">
        <v>78</v>
      </c>
      <c r="B75" s="19">
        <v>0</v>
      </c>
      <c r="C75" s="10">
        <v>0</v>
      </c>
      <c r="D75" s="10">
        <v>0</v>
      </c>
      <c r="E75" s="11">
        <f t="shared" si="3"/>
        <v>0</v>
      </c>
      <c r="F75" s="11">
        <v>231</v>
      </c>
      <c r="G75" s="12">
        <f t="shared" si="4"/>
        <v>100</v>
      </c>
    </row>
    <row r="76" spans="1:7" s="13" customFormat="1" ht="24" x14ac:dyDescent="0.25">
      <c r="A76" s="16" t="s">
        <v>79</v>
      </c>
      <c r="B76" s="17">
        <v>14578.79</v>
      </c>
      <c r="C76" s="10">
        <v>0</v>
      </c>
      <c r="D76" s="10">
        <v>0</v>
      </c>
      <c r="E76" s="11">
        <f t="shared" si="3"/>
        <v>14578.79</v>
      </c>
      <c r="F76" s="11">
        <v>16744.72</v>
      </c>
      <c r="G76" s="12">
        <f t="shared" si="4"/>
        <v>114.8567199335473</v>
      </c>
    </row>
    <row r="77" spans="1:7" x14ac:dyDescent="0.25">
      <c r="A77" s="14" t="s">
        <v>80</v>
      </c>
      <c r="B77" s="15">
        <f>SUM(B78:B89)</f>
        <v>2253846083.9999995</v>
      </c>
      <c r="C77" s="6">
        <f>SUM(C78:C89)</f>
        <v>0</v>
      </c>
      <c r="D77" s="6">
        <f>SUM(D78:D89)</f>
        <v>0</v>
      </c>
      <c r="E77" s="6">
        <f>SUM(E78:E89)</f>
        <v>2253846083.9999995</v>
      </c>
      <c r="F77" s="6">
        <f>SUM(F78:F89)</f>
        <v>1162447390.4000001</v>
      </c>
      <c r="G77" s="7">
        <f t="shared" si="4"/>
        <v>51.576165677513956</v>
      </c>
    </row>
    <row r="78" spans="1:7" s="13" customFormat="1" x14ac:dyDescent="0.25">
      <c r="A78" s="16" t="s">
        <v>67</v>
      </c>
      <c r="B78" s="17">
        <v>525179945.25999999</v>
      </c>
      <c r="C78" s="10">
        <v>0</v>
      </c>
      <c r="D78" s="10">
        <v>0</v>
      </c>
      <c r="E78" s="11">
        <f t="shared" ref="E78:E89" si="5">+B78+C78+D78</f>
        <v>525179945.25999999</v>
      </c>
      <c r="F78" s="11">
        <v>144661456</v>
      </c>
      <c r="G78" s="12">
        <f t="shared" si="4"/>
        <v>27.545121877870393</v>
      </c>
    </row>
    <row r="79" spans="1:7" s="13" customFormat="1" x14ac:dyDescent="0.25">
      <c r="A79" s="16" t="s">
        <v>81</v>
      </c>
      <c r="B79" s="17">
        <v>1529940021.8199999</v>
      </c>
      <c r="C79" s="10">
        <v>0</v>
      </c>
      <c r="D79" s="10">
        <v>0</v>
      </c>
      <c r="E79" s="11">
        <f t="shared" si="5"/>
        <v>1529940021.8199999</v>
      </c>
      <c r="F79" s="11">
        <v>979726873</v>
      </c>
      <c r="G79" s="12">
        <f t="shared" si="4"/>
        <v>64.036946483335186</v>
      </c>
    </row>
    <row r="80" spans="1:7" s="13" customFormat="1" x14ac:dyDescent="0.25">
      <c r="A80" s="16" t="s">
        <v>82</v>
      </c>
      <c r="B80" s="17">
        <v>36733183.479999997</v>
      </c>
      <c r="C80" s="10">
        <v>0</v>
      </c>
      <c r="D80" s="10">
        <v>0</v>
      </c>
      <c r="E80" s="11">
        <f t="shared" si="5"/>
        <v>36733183.479999997</v>
      </c>
      <c r="F80" s="11">
        <v>10081360</v>
      </c>
      <c r="G80" s="12">
        <f t="shared" si="4"/>
        <v>27.444830654247454</v>
      </c>
    </row>
    <row r="81" spans="1:7" s="13" customFormat="1" x14ac:dyDescent="0.25">
      <c r="A81" s="16" t="s">
        <v>83</v>
      </c>
      <c r="B81" s="17">
        <v>342584.6</v>
      </c>
      <c r="C81" s="10">
        <v>0</v>
      </c>
      <c r="D81" s="10">
        <v>0</v>
      </c>
      <c r="E81" s="11">
        <f t="shared" si="5"/>
        <v>342584.6</v>
      </c>
      <c r="F81" s="11">
        <v>39903</v>
      </c>
      <c r="G81" s="12">
        <f t="shared" si="4"/>
        <v>11.647633898313002</v>
      </c>
    </row>
    <row r="82" spans="1:7" s="13" customFormat="1" x14ac:dyDescent="0.25">
      <c r="A82" s="16" t="s">
        <v>84</v>
      </c>
      <c r="B82" s="17">
        <v>4507.6899999999996</v>
      </c>
      <c r="C82" s="10">
        <v>0</v>
      </c>
      <c r="D82" s="10">
        <v>0</v>
      </c>
      <c r="E82" s="11">
        <f t="shared" si="5"/>
        <v>4507.6899999999996</v>
      </c>
      <c r="F82" s="11">
        <v>576</v>
      </c>
      <c r="G82" s="12">
        <f t="shared" si="4"/>
        <v>12.778163538308979</v>
      </c>
    </row>
    <row r="83" spans="1:7" s="13" customFormat="1" x14ac:dyDescent="0.25">
      <c r="A83" s="16" t="s">
        <v>66</v>
      </c>
      <c r="B83" s="17">
        <v>79831228.299999997</v>
      </c>
      <c r="C83" s="10">
        <v>0</v>
      </c>
      <c r="D83" s="10">
        <v>0</v>
      </c>
      <c r="E83" s="11">
        <f t="shared" si="5"/>
        <v>79831228.299999997</v>
      </c>
      <c r="F83" s="11">
        <v>3291110</v>
      </c>
      <c r="G83" s="12">
        <f t="shared" si="4"/>
        <v>4.1225846953428373</v>
      </c>
    </row>
    <row r="84" spans="1:7" s="13" customFormat="1" ht="24" x14ac:dyDescent="0.25">
      <c r="A84" s="16" t="s">
        <v>85</v>
      </c>
      <c r="B84" s="17">
        <v>1706161.49</v>
      </c>
      <c r="C84" s="10">
        <v>0</v>
      </c>
      <c r="D84" s="10">
        <v>0</v>
      </c>
      <c r="E84" s="11">
        <f t="shared" si="5"/>
        <v>1706161.49</v>
      </c>
      <c r="F84" s="11">
        <v>651296.4</v>
      </c>
      <c r="G84" s="12">
        <f t="shared" si="4"/>
        <v>38.173197778599494</v>
      </c>
    </row>
    <row r="85" spans="1:7" s="13" customFormat="1" ht="24" x14ac:dyDescent="0.25">
      <c r="A85" s="16" t="s">
        <v>86</v>
      </c>
      <c r="B85" s="17">
        <v>40812644.890000001</v>
      </c>
      <c r="C85" s="10">
        <v>0</v>
      </c>
      <c r="D85" s="10">
        <v>0</v>
      </c>
      <c r="E85" s="11">
        <f t="shared" si="5"/>
        <v>40812644.890000001</v>
      </c>
      <c r="F85" s="11">
        <v>10907260</v>
      </c>
      <c r="G85" s="12">
        <f t="shared" si="4"/>
        <v>26.72519761803656</v>
      </c>
    </row>
    <row r="86" spans="1:7" s="20" customFormat="1" ht="24" x14ac:dyDescent="0.25">
      <c r="A86" s="16" t="s">
        <v>87</v>
      </c>
      <c r="B86" s="17">
        <v>552192.29</v>
      </c>
      <c r="C86" s="10">
        <v>0</v>
      </c>
      <c r="D86" s="10">
        <v>0</v>
      </c>
      <c r="E86" s="11">
        <f t="shared" si="5"/>
        <v>552192.29</v>
      </c>
      <c r="F86" s="11">
        <v>209712</v>
      </c>
      <c r="G86" s="12">
        <f t="shared" si="4"/>
        <v>37.978074630487868</v>
      </c>
    </row>
    <row r="87" spans="1:7" s="13" customFormat="1" ht="24" x14ac:dyDescent="0.25">
      <c r="A87" s="16" t="s">
        <v>88</v>
      </c>
      <c r="B87" s="17">
        <v>1492046.11</v>
      </c>
      <c r="C87" s="10">
        <v>0</v>
      </c>
      <c r="D87" s="10">
        <v>0</v>
      </c>
      <c r="E87" s="11">
        <f t="shared" si="5"/>
        <v>1492046.11</v>
      </c>
      <c r="F87" s="11">
        <v>1198806</v>
      </c>
      <c r="G87" s="12">
        <f t="shared" si="4"/>
        <v>80.346444521074474</v>
      </c>
    </row>
    <row r="88" spans="1:7" s="13" customFormat="1" ht="36" x14ac:dyDescent="0.25">
      <c r="A88" s="16" t="s">
        <v>89</v>
      </c>
      <c r="B88" s="17">
        <v>29478052.93</v>
      </c>
      <c r="C88" s="10">
        <v>0</v>
      </c>
      <c r="D88" s="10">
        <v>0</v>
      </c>
      <c r="E88" s="11">
        <f t="shared" si="5"/>
        <v>29478052.93</v>
      </c>
      <c r="F88" s="11">
        <v>9983152</v>
      </c>
      <c r="G88" s="12">
        <f t="shared" si="4"/>
        <v>33.866388745913689</v>
      </c>
    </row>
    <row r="89" spans="1:7" s="20" customFormat="1" ht="36" x14ac:dyDescent="0.25">
      <c r="A89" s="16" t="s">
        <v>90</v>
      </c>
      <c r="B89" s="17">
        <v>7773515.1399999997</v>
      </c>
      <c r="C89" s="10">
        <v>0</v>
      </c>
      <c r="D89" s="10">
        <v>0</v>
      </c>
      <c r="E89" s="11">
        <f t="shared" si="5"/>
        <v>7773515.1399999997</v>
      </c>
      <c r="F89" s="11">
        <v>1695886</v>
      </c>
      <c r="G89" s="12">
        <f t="shared" si="4"/>
        <v>21.816205017386771</v>
      </c>
    </row>
    <row r="90" spans="1:7" ht="24" x14ac:dyDescent="0.25">
      <c r="A90" s="14" t="s">
        <v>91</v>
      </c>
      <c r="B90" s="15">
        <f>SUM(B91:B92)</f>
        <v>353863808</v>
      </c>
      <c r="C90" s="6">
        <f>SUM(C91:C92)</f>
        <v>0</v>
      </c>
      <c r="D90" s="6">
        <f>SUM(D91:D92)</f>
        <v>0</v>
      </c>
      <c r="E90" s="6">
        <f>SUM(E91:E92)</f>
        <v>353863808</v>
      </c>
      <c r="F90" s="6">
        <f>SUM(F91:F92)</f>
        <v>70734225</v>
      </c>
      <c r="G90" s="7">
        <f t="shared" si="4"/>
        <v>19.989109765076627</v>
      </c>
    </row>
    <row r="91" spans="1:7" s="13" customFormat="1" x14ac:dyDescent="0.25">
      <c r="A91" s="16" t="s">
        <v>92</v>
      </c>
      <c r="B91" s="17">
        <v>352100150.77999997</v>
      </c>
      <c r="C91" s="10">
        <v>0</v>
      </c>
      <c r="D91" s="10">
        <v>0</v>
      </c>
      <c r="E91" s="11">
        <f>+B91+C91+D91</f>
        <v>352100150.77999997</v>
      </c>
      <c r="F91" s="11">
        <v>70339295</v>
      </c>
      <c r="G91" s="12">
        <f t="shared" si="4"/>
        <v>19.977070400049207</v>
      </c>
    </row>
    <row r="92" spans="1:7" s="13" customFormat="1" x14ac:dyDescent="0.25">
      <c r="A92" s="16" t="s">
        <v>93</v>
      </c>
      <c r="B92" s="17">
        <v>1763657.22</v>
      </c>
      <c r="C92" s="10">
        <v>0</v>
      </c>
      <c r="D92" s="10">
        <v>0</v>
      </c>
      <c r="E92" s="11">
        <f>+B92+C92+D92</f>
        <v>1763657.22</v>
      </c>
      <c r="F92" s="11">
        <v>394930</v>
      </c>
      <c r="G92" s="12">
        <f t="shared" si="4"/>
        <v>22.392673333653804</v>
      </c>
    </row>
    <row r="93" spans="1:7" x14ac:dyDescent="0.25">
      <c r="A93" s="14" t="s">
        <v>94</v>
      </c>
      <c r="B93" s="15">
        <f>SUM(B94:B101)</f>
        <v>5140059.0100000007</v>
      </c>
      <c r="C93" s="6">
        <f>SUM(C94:C101)</f>
        <v>0</v>
      </c>
      <c r="D93" s="6">
        <f>SUM(D94:D101)</f>
        <v>0</v>
      </c>
      <c r="E93" s="6">
        <f>SUM(E94:E101)</f>
        <v>5140059.0100000007</v>
      </c>
      <c r="F93" s="6">
        <f>SUM(F94:F101)</f>
        <v>862705</v>
      </c>
      <c r="G93" s="7">
        <f t="shared" si="4"/>
        <v>16.783951279967891</v>
      </c>
    </row>
    <row r="94" spans="1:7" s="13" customFormat="1" x14ac:dyDescent="0.25">
      <c r="A94" s="16" t="s">
        <v>95</v>
      </c>
      <c r="B94" s="17">
        <v>1643605.83</v>
      </c>
      <c r="C94" s="10">
        <v>0</v>
      </c>
      <c r="D94" s="10">
        <v>0</v>
      </c>
      <c r="E94" s="11">
        <f t="shared" ref="E94:E101" si="6">+B94+C94+D94</f>
        <v>1643605.83</v>
      </c>
      <c r="F94" s="11">
        <v>237712</v>
      </c>
      <c r="G94" s="12">
        <f t="shared" si="4"/>
        <v>14.462835046040205</v>
      </c>
    </row>
    <row r="95" spans="1:7" s="13" customFormat="1" ht="24" x14ac:dyDescent="0.25">
      <c r="A95" s="16" t="s">
        <v>96</v>
      </c>
      <c r="B95" s="17">
        <v>107704.8</v>
      </c>
      <c r="C95" s="10">
        <v>0</v>
      </c>
      <c r="D95" s="10">
        <v>0</v>
      </c>
      <c r="E95" s="11">
        <f t="shared" si="6"/>
        <v>107704.8</v>
      </c>
      <c r="F95" s="11">
        <v>52740</v>
      </c>
      <c r="G95" s="12">
        <f t="shared" si="4"/>
        <v>48.967176950330902</v>
      </c>
    </row>
    <row r="96" spans="1:7" s="13" customFormat="1" ht="36" x14ac:dyDescent="0.25">
      <c r="A96" s="16" t="s">
        <v>97</v>
      </c>
      <c r="B96" s="17">
        <v>146167.85999999999</v>
      </c>
      <c r="C96" s="10">
        <v>0</v>
      </c>
      <c r="D96" s="10">
        <v>0</v>
      </c>
      <c r="E96" s="11">
        <f t="shared" si="6"/>
        <v>146167.85999999999</v>
      </c>
      <c r="F96" s="11">
        <v>46053</v>
      </c>
      <c r="G96" s="12">
        <f t="shared" si="4"/>
        <v>31.506926351661718</v>
      </c>
    </row>
    <row r="97" spans="1:7" s="20" customFormat="1" ht="48" x14ac:dyDescent="0.25">
      <c r="A97" s="16" t="s">
        <v>98</v>
      </c>
      <c r="B97" s="17">
        <v>426722.56</v>
      </c>
      <c r="C97" s="10">
        <v>0</v>
      </c>
      <c r="D97" s="10">
        <v>0</v>
      </c>
      <c r="E97" s="11">
        <f t="shared" si="6"/>
        <v>426722.56</v>
      </c>
      <c r="F97" s="11">
        <v>198000</v>
      </c>
      <c r="G97" s="12">
        <f t="shared" si="4"/>
        <v>46.400171577523345</v>
      </c>
    </row>
    <row r="98" spans="1:7" s="13" customFormat="1" ht="48" x14ac:dyDescent="0.25">
      <c r="A98" s="16" t="s">
        <v>99</v>
      </c>
      <c r="B98" s="17">
        <v>473342.89</v>
      </c>
      <c r="C98" s="10">
        <v>0</v>
      </c>
      <c r="D98" s="10">
        <v>0</v>
      </c>
      <c r="E98" s="11">
        <f t="shared" si="6"/>
        <v>473342.89</v>
      </c>
      <c r="F98" s="11">
        <v>41400</v>
      </c>
      <c r="G98" s="12">
        <f t="shared" si="4"/>
        <v>8.7463022841644449</v>
      </c>
    </row>
    <row r="99" spans="1:7" s="13" customFormat="1" ht="48" x14ac:dyDescent="0.25">
      <c r="A99" s="16" t="s">
        <v>100</v>
      </c>
      <c r="B99" s="17">
        <v>1163637.3999999999</v>
      </c>
      <c r="C99" s="10">
        <v>0</v>
      </c>
      <c r="D99" s="10">
        <v>0</v>
      </c>
      <c r="E99" s="11">
        <f t="shared" si="6"/>
        <v>1163637.3999999999</v>
      </c>
      <c r="F99" s="11">
        <v>144800</v>
      </c>
      <c r="G99" s="12">
        <f t="shared" si="4"/>
        <v>12.443738917295027</v>
      </c>
    </row>
    <row r="100" spans="1:7" s="13" customFormat="1" ht="24" x14ac:dyDescent="0.25">
      <c r="A100" s="16" t="s">
        <v>101</v>
      </c>
      <c r="B100" s="17">
        <v>1146849.96</v>
      </c>
      <c r="C100" s="10">
        <v>0</v>
      </c>
      <c r="D100" s="10">
        <v>0</v>
      </c>
      <c r="E100" s="11">
        <f t="shared" si="6"/>
        <v>1146849.96</v>
      </c>
      <c r="F100" s="11">
        <v>142000</v>
      </c>
      <c r="G100" s="12">
        <f t="shared" si="4"/>
        <v>12.381741723215477</v>
      </c>
    </row>
    <row r="101" spans="1:7" s="13" customFormat="1" ht="24" x14ac:dyDescent="0.25">
      <c r="A101" s="16" t="s">
        <v>102</v>
      </c>
      <c r="B101" s="17">
        <v>32027.71</v>
      </c>
      <c r="C101" s="10">
        <v>0</v>
      </c>
      <c r="D101" s="10">
        <v>0</v>
      </c>
      <c r="E101" s="11">
        <f t="shared" si="6"/>
        <v>32027.71</v>
      </c>
      <c r="F101" s="11">
        <v>0</v>
      </c>
      <c r="G101" s="12">
        <f t="shared" si="4"/>
        <v>0</v>
      </c>
    </row>
    <row r="102" spans="1:7" ht="24" x14ac:dyDescent="0.25">
      <c r="A102" s="14" t="s">
        <v>103</v>
      </c>
      <c r="B102" s="15">
        <f>SUM(B103:B113)</f>
        <v>192510301.00999999</v>
      </c>
      <c r="C102" s="6">
        <f>SUM(C103:C113)</f>
        <v>0</v>
      </c>
      <c r="D102" s="6">
        <f>SUM(D103:D113)</f>
        <v>0</v>
      </c>
      <c r="E102" s="6">
        <f>SUM(E103:E113)</f>
        <v>192510301.00999999</v>
      </c>
      <c r="F102" s="6">
        <f>SUM(F103:F113)</f>
        <v>50372476.730000004</v>
      </c>
      <c r="G102" s="7">
        <f t="shared" si="4"/>
        <v>26.166120184593861</v>
      </c>
    </row>
    <row r="103" spans="1:7" s="20" customFormat="1" ht="24" x14ac:dyDescent="0.25">
      <c r="A103" s="16" t="s">
        <v>104</v>
      </c>
      <c r="B103" s="17">
        <v>53725774.799999997</v>
      </c>
      <c r="C103" s="10">
        <v>0</v>
      </c>
      <c r="D103" s="10">
        <v>0</v>
      </c>
      <c r="E103" s="11">
        <f t="shared" ref="E103:E113" si="7">+B103+C103+D103</f>
        <v>53725774.799999997</v>
      </c>
      <c r="F103" s="11">
        <v>15154199.119999999</v>
      </c>
      <c r="G103" s="12">
        <f t="shared" si="4"/>
        <v>28.206571569071166</v>
      </c>
    </row>
    <row r="104" spans="1:7" s="13" customFormat="1" ht="24" x14ac:dyDescent="0.25">
      <c r="A104" s="16" t="s">
        <v>105</v>
      </c>
      <c r="B104" s="17">
        <v>81195069.650000006</v>
      </c>
      <c r="C104" s="10">
        <v>0</v>
      </c>
      <c r="D104" s="10">
        <v>0</v>
      </c>
      <c r="E104" s="11">
        <f t="shared" si="7"/>
        <v>81195069.650000006</v>
      </c>
      <c r="F104" s="11">
        <v>20080417.77</v>
      </c>
      <c r="G104" s="12">
        <f t="shared" si="4"/>
        <v>24.731080170949763</v>
      </c>
    </row>
    <row r="105" spans="1:7" s="13" customFormat="1" ht="24" x14ac:dyDescent="0.25">
      <c r="A105" s="16" t="s">
        <v>106</v>
      </c>
      <c r="B105" s="17">
        <v>4812.76</v>
      </c>
      <c r="C105" s="10">
        <v>0</v>
      </c>
      <c r="D105" s="10">
        <v>0</v>
      </c>
      <c r="E105" s="11">
        <f t="shared" si="7"/>
        <v>4812.76</v>
      </c>
      <c r="F105" s="11">
        <v>0</v>
      </c>
      <c r="G105" s="12"/>
    </row>
    <row r="106" spans="1:7" s="13" customFormat="1" ht="24" x14ac:dyDescent="0.25">
      <c r="A106" s="16" t="s">
        <v>107</v>
      </c>
      <c r="B106" s="17">
        <v>2887.65</v>
      </c>
      <c r="C106" s="10">
        <v>0</v>
      </c>
      <c r="D106" s="10">
        <v>0</v>
      </c>
      <c r="E106" s="11">
        <f t="shared" si="7"/>
        <v>2887.65</v>
      </c>
      <c r="F106" s="11">
        <v>1386</v>
      </c>
      <c r="G106" s="12">
        <f t="shared" ref="G106:G169" si="8">IF(F106=0,0,IF(E106=0,100,F106/E106*100))</f>
        <v>47.997506623032571</v>
      </c>
    </row>
    <row r="107" spans="1:7" s="13" customFormat="1" x14ac:dyDescent="0.25">
      <c r="A107" s="16" t="s">
        <v>108</v>
      </c>
      <c r="B107" s="17">
        <v>2606396.9700000002</v>
      </c>
      <c r="C107" s="10">
        <v>0</v>
      </c>
      <c r="D107" s="10">
        <v>0</v>
      </c>
      <c r="E107" s="11">
        <f t="shared" si="7"/>
        <v>2606396.9700000002</v>
      </c>
      <c r="F107" s="11">
        <v>594140.31999999995</v>
      </c>
      <c r="G107" s="12">
        <f t="shared" si="8"/>
        <v>22.795465419835871</v>
      </c>
    </row>
    <row r="108" spans="1:7" s="13" customFormat="1" x14ac:dyDescent="0.25">
      <c r="A108" s="16" t="s">
        <v>109</v>
      </c>
      <c r="B108" s="17">
        <v>29693558.870000001</v>
      </c>
      <c r="C108" s="10">
        <v>0</v>
      </c>
      <c r="D108" s="10">
        <v>0</v>
      </c>
      <c r="E108" s="11">
        <f t="shared" si="7"/>
        <v>29693558.870000001</v>
      </c>
      <c r="F108" s="11">
        <v>6886620.1799999997</v>
      </c>
      <c r="G108" s="12">
        <f t="shared" si="8"/>
        <v>23.192303119171378</v>
      </c>
    </row>
    <row r="109" spans="1:7" s="20" customFormat="1" ht="24" x14ac:dyDescent="0.25">
      <c r="A109" s="16" t="s">
        <v>110</v>
      </c>
      <c r="B109" s="17">
        <v>23241768.640000001</v>
      </c>
      <c r="C109" s="10">
        <v>0</v>
      </c>
      <c r="D109" s="10">
        <v>0</v>
      </c>
      <c r="E109" s="11">
        <f t="shared" si="7"/>
        <v>23241768.640000001</v>
      </c>
      <c r="F109" s="11">
        <v>6613553.5</v>
      </c>
      <c r="G109" s="12">
        <f t="shared" si="8"/>
        <v>28.455465685248299</v>
      </c>
    </row>
    <row r="110" spans="1:7" s="13" customFormat="1" ht="24" x14ac:dyDescent="0.25">
      <c r="A110" s="16" t="s">
        <v>111</v>
      </c>
      <c r="B110" s="17">
        <v>1820762.43</v>
      </c>
      <c r="C110" s="10">
        <v>0</v>
      </c>
      <c r="D110" s="10">
        <v>0</v>
      </c>
      <c r="E110" s="11">
        <f t="shared" si="7"/>
        <v>1820762.43</v>
      </c>
      <c r="F110" s="11">
        <v>678427.84</v>
      </c>
      <c r="G110" s="12">
        <f t="shared" si="8"/>
        <v>37.26064580539483</v>
      </c>
    </row>
    <row r="111" spans="1:7" s="13" customFormat="1" ht="24" x14ac:dyDescent="0.25">
      <c r="A111" s="16" t="s">
        <v>112</v>
      </c>
      <c r="B111" s="17">
        <v>196168</v>
      </c>
      <c r="C111" s="10">
        <v>0</v>
      </c>
      <c r="D111" s="10">
        <v>0</v>
      </c>
      <c r="E111" s="11">
        <f t="shared" si="7"/>
        <v>196168</v>
      </c>
      <c r="F111" s="11">
        <v>162450</v>
      </c>
      <c r="G111" s="12">
        <f t="shared" si="8"/>
        <v>82.811671628400148</v>
      </c>
    </row>
    <row r="112" spans="1:7" s="13" customFormat="1" ht="24" x14ac:dyDescent="0.25">
      <c r="A112" s="16" t="s">
        <v>113</v>
      </c>
      <c r="B112" s="17">
        <v>0</v>
      </c>
      <c r="C112" s="10">
        <v>0</v>
      </c>
      <c r="D112" s="10">
        <v>0</v>
      </c>
      <c r="E112" s="11">
        <f t="shared" si="7"/>
        <v>0</v>
      </c>
      <c r="F112" s="11">
        <v>3198</v>
      </c>
      <c r="G112" s="12">
        <f t="shared" si="8"/>
        <v>100</v>
      </c>
    </row>
    <row r="113" spans="1:7" s="13" customFormat="1" ht="36" x14ac:dyDescent="0.25">
      <c r="A113" s="16" t="s">
        <v>114</v>
      </c>
      <c r="B113" s="17">
        <v>23101.24</v>
      </c>
      <c r="C113" s="10">
        <v>0</v>
      </c>
      <c r="D113" s="10">
        <v>0</v>
      </c>
      <c r="E113" s="11">
        <f t="shared" si="7"/>
        <v>23101.24</v>
      </c>
      <c r="F113" s="11">
        <v>198084</v>
      </c>
      <c r="G113" s="12">
        <f t="shared" si="8"/>
        <v>857.46046532567084</v>
      </c>
    </row>
    <row r="114" spans="1:7" x14ac:dyDescent="0.25">
      <c r="A114" s="14" t="s">
        <v>115</v>
      </c>
      <c r="B114" s="15">
        <f>SUM(B115:B131)</f>
        <v>128312814.98</v>
      </c>
      <c r="C114" s="6">
        <f>SUM(C115:C131)</f>
        <v>0</v>
      </c>
      <c r="D114" s="6">
        <f>SUM(D115:D131)</f>
        <v>0</v>
      </c>
      <c r="E114" s="6">
        <f>SUM(E115:E131)</f>
        <v>128312814.98</v>
      </c>
      <c r="F114" s="6">
        <f>SUM(F115:F131)</f>
        <v>27161779.700000003</v>
      </c>
      <c r="G114" s="7">
        <f t="shared" si="8"/>
        <v>21.168407617145398</v>
      </c>
    </row>
    <row r="115" spans="1:7" s="13" customFormat="1" ht="22.15" customHeight="1" x14ac:dyDescent="0.25">
      <c r="A115" s="16" t="s">
        <v>116</v>
      </c>
      <c r="B115" s="17">
        <v>3721.07</v>
      </c>
      <c r="C115" s="10">
        <v>0</v>
      </c>
      <c r="D115" s="10">
        <v>0</v>
      </c>
      <c r="E115" s="11">
        <f t="shared" ref="E115:E131" si="9">+B115+C115+D115</f>
        <v>3721.07</v>
      </c>
      <c r="F115" s="11">
        <v>1584.7</v>
      </c>
      <c r="G115" s="12">
        <f t="shared" si="8"/>
        <v>42.587212817818532</v>
      </c>
    </row>
    <row r="116" spans="1:7" s="13" customFormat="1" ht="24" x14ac:dyDescent="0.25">
      <c r="A116" s="16" t="s">
        <v>117</v>
      </c>
      <c r="B116" s="17">
        <v>3296099.59</v>
      </c>
      <c r="C116" s="10">
        <v>0</v>
      </c>
      <c r="D116" s="10">
        <v>0</v>
      </c>
      <c r="E116" s="11">
        <f t="shared" si="9"/>
        <v>3296099.59</v>
      </c>
      <c r="F116" s="11">
        <v>568394.6</v>
      </c>
      <c r="G116" s="12">
        <f t="shared" si="8"/>
        <v>17.244460747619584</v>
      </c>
    </row>
    <row r="117" spans="1:7" s="13" customFormat="1" x14ac:dyDescent="0.25">
      <c r="A117" s="16" t="s">
        <v>118</v>
      </c>
      <c r="B117" s="17">
        <v>63258.22</v>
      </c>
      <c r="C117" s="10">
        <v>0</v>
      </c>
      <c r="D117" s="10">
        <v>0</v>
      </c>
      <c r="E117" s="11">
        <f t="shared" si="9"/>
        <v>63258.22</v>
      </c>
      <c r="F117" s="11">
        <v>27219.8</v>
      </c>
      <c r="G117" s="12">
        <f t="shared" si="8"/>
        <v>43.029664761354333</v>
      </c>
    </row>
    <row r="118" spans="1:7" s="13" customFormat="1" ht="36.6" customHeight="1" x14ac:dyDescent="0.25">
      <c r="A118" s="16" t="s">
        <v>119</v>
      </c>
      <c r="B118" s="17">
        <v>99570231.189999998</v>
      </c>
      <c r="C118" s="10">
        <v>0</v>
      </c>
      <c r="D118" s="10">
        <v>0</v>
      </c>
      <c r="E118" s="11">
        <f t="shared" si="9"/>
        <v>99570231.189999998</v>
      </c>
      <c r="F118" s="11">
        <v>21793740</v>
      </c>
      <c r="G118" s="12">
        <f t="shared" si="8"/>
        <v>21.88780696753949</v>
      </c>
    </row>
    <row r="119" spans="1:7" s="13" customFormat="1" x14ac:dyDescent="0.25">
      <c r="A119" s="16" t="s">
        <v>120</v>
      </c>
      <c r="B119" s="17">
        <v>5063865.24</v>
      </c>
      <c r="C119" s="10">
        <v>0</v>
      </c>
      <c r="D119" s="10">
        <v>0</v>
      </c>
      <c r="E119" s="11">
        <f t="shared" si="9"/>
        <v>5063865.24</v>
      </c>
      <c r="F119" s="11">
        <v>770526</v>
      </c>
      <c r="G119" s="12">
        <f t="shared" si="8"/>
        <v>15.216163216855271</v>
      </c>
    </row>
    <row r="120" spans="1:7" s="13" customFormat="1" ht="48" x14ac:dyDescent="0.25">
      <c r="A120" s="16" t="s">
        <v>121</v>
      </c>
      <c r="B120" s="17">
        <v>433440.69</v>
      </c>
      <c r="C120" s="10">
        <v>0</v>
      </c>
      <c r="D120" s="10">
        <v>0</v>
      </c>
      <c r="E120" s="11">
        <f t="shared" si="9"/>
        <v>433440.69</v>
      </c>
      <c r="F120" s="11">
        <v>82949</v>
      </c>
      <c r="G120" s="12">
        <f t="shared" si="8"/>
        <v>19.137335721756994</v>
      </c>
    </row>
    <row r="121" spans="1:7" s="13" customFormat="1" x14ac:dyDescent="0.25">
      <c r="A121" s="16" t="s">
        <v>122</v>
      </c>
      <c r="B121" s="17">
        <v>11163.21</v>
      </c>
      <c r="C121" s="10">
        <v>0</v>
      </c>
      <c r="D121" s="10">
        <v>0</v>
      </c>
      <c r="E121" s="11">
        <f t="shared" si="9"/>
        <v>11163.21</v>
      </c>
      <c r="F121" s="11">
        <v>19536</v>
      </c>
      <c r="G121" s="12">
        <f t="shared" si="8"/>
        <v>175.00342643379457</v>
      </c>
    </row>
    <row r="122" spans="1:7" s="13" customFormat="1" ht="36" x14ac:dyDescent="0.25">
      <c r="A122" s="16" t="s">
        <v>123</v>
      </c>
      <c r="B122" s="17">
        <v>15208917.960000001</v>
      </c>
      <c r="C122" s="10">
        <v>0</v>
      </c>
      <c r="D122" s="10">
        <v>0</v>
      </c>
      <c r="E122" s="11">
        <f t="shared" si="9"/>
        <v>15208917.960000001</v>
      </c>
      <c r="F122" s="11">
        <v>2913756</v>
      </c>
      <c r="G122" s="12">
        <f t="shared" si="8"/>
        <v>19.158207097068196</v>
      </c>
    </row>
    <row r="123" spans="1:7" s="13" customFormat="1" ht="24" x14ac:dyDescent="0.25">
      <c r="A123" s="16" t="s">
        <v>124</v>
      </c>
      <c r="B123" s="17">
        <v>41445.040000000001</v>
      </c>
      <c r="C123" s="10">
        <v>0</v>
      </c>
      <c r="D123" s="10">
        <v>0</v>
      </c>
      <c r="E123" s="11">
        <f t="shared" si="9"/>
        <v>41445.040000000001</v>
      </c>
      <c r="F123" s="11">
        <v>12081</v>
      </c>
      <c r="G123" s="12">
        <f t="shared" si="8"/>
        <v>29.149447074969647</v>
      </c>
    </row>
    <row r="124" spans="1:7" s="13" customFormat="1" ht="37.9" customHeight="1" x14ac:dyDescent="0.25">
      <c r="A124" s="16" t="s">
        <v>119</v>
      </c>
      <c r="B124" s="17">
        <v>1597237.92</v>
      </c>
      <c r="C124" s="10">
        <v>0</v>
      </c>
      <c r="D124" s="10">
        <v>0</v>
      </c>
      <c r="E124" s="11">
        <f t="shared" si="9"/>
        <v>1597237.92</v>
      </c>
      <c r="F124" s="11">
        <v>279554</v>
      </c>
      <c r="G124" s="12">
        <f t="shared" si="8"/>
        <v>17.502339288313415</v>
      </c>
    </row>
    <row r="125" spans="1:7" s="13" customFormat="1" ht="36" x14ac:dyDescent="0.25">
      <c r="A125" s="16" t="s">
        <v>125</v>
      </c>
      <c r="B125" s="17">
        <v>1876703.23</v>
      </c>
      <c r="C125" s="10">
        <v>0</v>
      </c>
      <c r="D125" s="10">
        <v>0</v>
      </c>
      <c r="E125" s="11">
        <f t="shared" si="9"/>
        <v>1876703.23</v>
      </c>
      <c r="F125" s="11">
        <v>567787.6</v>
      </c>
      <c r="G125" s="12">
        <f t="shared" si="8"/>
        <v>30.254522447856608</v>
      </c>
    </row>
    <row r="126" spans="1:7" s="13" customFormat="1" ht="24" x14ac:dyDescent="0.25">
      <c r="A126" s="16" t="s">
        <v>126</v>
      </c>
      <c r="B126" s="17">
        <v>271894.84999999998</v>
      </c>
      <c r="C126" s="10">
        <v>0</v>
      </c>
      <c r="D126" s="10">
        <v>0</v>
      </c>
      <c r="E126" s="11">
        <f t="shared" si="9"/>
        <v>271894.84999999998</v>
      </c>
      <c r="F126" s="11">
        <v>70402</v>
      </c>
      <c r="G126" s="12">
        <f t="shared" si="8"/>
        <v>25.893098011970437</v>
      </c>
    </row>
    <row r="127" spans="1:7" s="20" customFormat="1" x14ac:dyDescent="0.25">
      <c r="A127" s="16" t="s">
        <v>127</v>
      </c>
      <c r="B127" s="17">
        <v>824024.9</v>
      </c>
      <c r="C127" s="10">
        <v>0</v>
      </c>
      <c r="D127" s="10">
        <v>0</v>
      </c>
      <c r="E127" s="11">
        <f t="shared" si="9"/>
        <v>824024.9</v>
      </c>
      <c r="F127" s="11">
        <v>11524</v>
      </c>
      <c r="G127" s="12">
        <f t="shared" si="8"/>
        <v>1.39850142877964</v>
      </c>
    </row>
    <row r="128" spans="1:7" s="13" customFormat="1" ht="24" x14ac:dyDescent="0.25">
      <c r="A128" s="16" t="s">
        <v>128</v>
      </c>
      <c r="B128" s="17">
        <v>7955.39</v>
      </c>
      <c r="C128" s="10">
        <v>0</v>
      </c>
      <c r="D128" s="10">
        <v>0</v>
      </c>
      <c r="E128" s="11">
        <f t="shared" si="9"/>
        <v>7955.39</v>
      </c>
      <c r="F128" s="11">
        <v>819</v>
      </c>
      <c r="G128" s="12">
        <f t="shared" si="8"/>
        <v>10.294906975019453</v>
      </c>
    </row>
    <row r="129" spans="1:7" s="13" customFormat="1" ht="36" x14ac:dyDescent="0.25">
      <c r="A129" s="16" t="s">
        <v>129</v>
      </c>
      <c r="B129" s="17">
        <v>17322.23</v>
      </c>
      <c r="C129" s="10">
        <v>0</v>
      </c>
      <c r="D129" s="10">
        <v>0</v>
      </c>
      <c r="E129" s="11">
        <f t="shared" si="9"/>
        <v>17322.23</v>
      </c>
      <c r="F129" s="11">
        <v>29649</v>
      </c>
      <c r="G129" s="12">
        <f t="shared" si="8"/>
        <v>171.16156522572442</v>
      </c>
    </row>
    <row r="130" spans="1:7" s="13" customFormat="1" ht="36" x14ac:dyDescent="0.25">
      <c r="A130" s="18" t="s">
        <v>130</v>
      </c>
      <c r="B130" s="19">
        <v>0</v>
      </c>
      <c r="C130" s="10">
        <v>0</v>
      </c>
      <c r="D130" s="10">
        <v>0</v>
      </c>
      <c r="E130" s="11">
        <f t="shared" si="9"/>
        <v>0</v>
      </c>
      <c r="F130" s="11">
        <v>4385</v>
      </c>
      <c r="G130" s="12">
        <f t="shared" si="8"/>
        <v>100</v>
      </c>
    </row>
    <row r="131" spans="1:7" s="13" customFormat="1" ht="48" x14ac:dyDescent="0.25">
      <c r="A131" s="16" t="s">
        <v>131</v>
      </c>
      <c r="B131" s="17">
        <v>25534.25</v>
      </c>
      <c r="C131" s="10">
        <v>0</v>
      </c>
      <c r="D131" s="10">
        <v>0</v>
      </c>
      <c r="E131" s="11">
        <f t="shared" si="9"/>
        <v>25534.25</v>
      </c>
      <c r="F131" s="11">
        <v>7872</v>
      </c>
      <c r="G131" s="12">
        <f t="shared" si="8"/>
        <v>30.829180414541252</v>
      </c>
    </row>
    <row r="132" spans="1:7" ht="24" x14ac:dyDescent="0.25">
      <c r="A132" s="14" t="s">
        <v>132</v>
      </c>
      <c r="B132" s="15">
        <f>SUM(B133:B139)</f>
        <v>9208976</v>
      </c>
      <c r="C132" s="6">
        <f>SUM(C133:C139)</f>
        <v>0</v>
      </c>
      <c r="D132" s="6">
        <f>SUM(D133:D139)</f>
        <v>0</v>
      </c>
      <c r="E132" s="6">
        <f>SUM(E133:E139)</f>
        <v>9208976</v>
      </c>
      <c r="F132" s="6">
        <f>SUM(F133:F139)</f>
        <v>1805910</v>
      </c>
      <c r="G132" s="7">
        <f t="shared" si="8"/>
        <v>19.610323666822456</v>
      </c>
    </row>
    <row r="133" spans="1:7" s="20" customFormat="1" x14ac:dyDescent="0.25">
      <c r="A133" s="16" t="s">
        <v>133</v>
      </c>
      <c r="B133" s="17">
        <v>2443988.56</v>
      </c>
      <c r="C133" s="10">
        <v>0</v>
      </c>
      <c r="D133" s="10">
        <v>0</v>
      </c>
      <c r="E133" s="11">
        <f t="shared" ref="E133:E139" si="10">+B133+C133+D133</f>
        <v>2443988.56</v>
      </c>
      <c r="F133" s="11">
        <v>479338</v>
      </c>
      <c r="G133" s="12">
        <f t="shared" si="8"/>
        <v>19.612939595756536</v>
      </c>
    </row>
    <row r="134" spans="1:7" s="20" customFormat="1" x14ac:dyDescent="0.25">
      <c r="A134" s="16" t="s">
        <v>134</v>
      </c>
      <c r="B134" s="17">
        <v>2082849.36</v>
      </c>
      <c r="C134" s="10">
        <v>0</v>
      </c>
      <c r="D134" s="10">
        <v>0</v>
      </c>
      <c r="E134" s="11">
        <f t="shared" si="10"/>
        <v>2082849.36</v>
      </c>
      <c r="F134" s="11">
        <v>347268</v>
      </c>
      <c r="G134" s="12">
        <f t="shared" si="8"/>
        <v>16.672737196894545</v>
      </c>
    </row>
    <row r="135" spans="1:7" s="20" customFormat="1" x14ac:dyDescent="0.25">
      <c r="A135" s="24" t="s">
        <v>135</v>
      </c>
      <c r="B135" s="17">
        <v>24818.19</v>
      </c>
      <c r="C135" s="10">
        <v>0</v>
      </c>
      <c r="D135" s="10">
        <v>0</v>
      </c>
      <c r="E135" s="11">
        <f t="shared" si="10"/>
        <v>24818.19</v>
      </c>
      <c r="F135" s="11">
        <v>15559</v>
      </c>
      <c r="G135" s="12">
        <f t="shared" si="8"/>
        <v>62.691920724275221</v>
      </c>
    </row>
    <row r="136" spans="1:7" s="20" customFormat="1" x14ac:dyDescent="0.25">
      <c r="A136" s="16" t="s">
        <v>136</v>
      </c>
      <c r="B136" s="17">
        <v>108776.42</v>
      </c>
      <c r="C136" s="10">
        <v>0</v>
      </c>
      <c r="D136" s="10">
        <v>0</v>
      </c>
      <c r="E136" s="11">
        <f t="shared" si="10"/>
        <v>108776.42</v>
      </c>
      <c r="F136" s="11">
        <v>40307</v>
      </c>
      <c r="G136" s="12">
        <f t="shared" si="8"/>
        <v>37.054905833451777</v>
      </c>
    </row>
    <row r="137" spans="1:7" s="13" customFormat="1" x14ac:dyDescent="0.25">
      <c r="A137" s="16" t="s">
        <v>137</v>
      </c>
      <c r="B137" s="17">
        <v>33962.699999999997</v>
      </c>
      <c r="C137" s="10">
        <v>0</v>
      </c>
      <c r="D137" s="10">
        <v>0</v>
      </c>
      <c r="E137" s="11">
        <f t="shared" si="10"/>
        <v>33962.699999999997</v>
      </c>
      <c r="F137" s="11">
        <v>0</v>
      </c>
      <c r="G137" s="12">
        <f t="shared" si="8"/>
        <v>0</v>
      </c>
    </row>
    <row r="138" spans="1:7" s="13" customFormat="1" ht="24" x14ac:dyDescent="0.25">
      <c r="A138" s="16" t="s">
        <v>138</v>
      </c>
      <c r="B138" s="17">
        <v>49756.1</v>
      </c>
      <c r="C138" s="10">
        <v>0</v>
      </c>
      <c r="D138" s="10">
        <v>0</v>
      </c>
      <c r="E138" s="11">
        <f t="shared" si="10"/>
        <v>49756.1</v>
      </c>
      <c r="F138" s="11">
        <v>14994</v>
      </c>
      <c r="G138" s="12">
        <f t="shared" si="8"/>
        <v>30.134998522794191</v>
      </c>
    </row>
    <row r="139" spans="1:7" s="13" customFormat="1" ht="24" x14ac:dyDescent="0.25">
      <c r="A139" s="16" t="s">
        <v>139</v>
      </c>
      <c r="B139" s="17">
        <v>4464824.67</v>
      </c>
      <c r="C139" s="10">
        <v>0</v>
      </c>
      <c r="D139" s="10">
        <v>0</v>
      </c>
      <c r="E139" s="11">
        <f t="shared" si="10"/>
        <v>4464824.67</v>
      </c>
      <c r="F139" s="11">
        <v>908444</v>
      </c>
      <c r="G139" s="12">
        <f t="shared" si="8"/>
        <v>20.346689223969012</v>
      </c>
    </row>
    <row r="140" spans="1:7" ht="24" x14ac:dyDescent="0.25">
      <c r="A140" s="14" t="s">
        <v>140</v>
      </c>
      <c r="B140" s="15">
        <f>SUM(B141:B142)</f>
        <v>96629</v>
      </c>
      <c r="C140" s="6">
        <f>SUM(C141:C142)</f>
        <v>0</v>
      </c>
      <c r="D140" s="6">
        <f>SUM(D141:D142)</f>
        <v>0</v>
      </c>
      <c r="E140" s="6">
        <f>SUM(E141:E142)</f>
        <v>96629</v>
      </c>
      <c r="F140" s="6">
        <f>SUM(F141:F142)</f>
        <v>21707</v>
      </c>
      <c r="G140" s="7">
        <f t="shared" si="8"/>
        <v>22.46427056059775</v>
      </c>
    </row>
    <row r="141" spans="1:7" s="13" customFormat="1" ht="36" x14ac:dyDescent="0.25">
      <c r="A141" s="16" t="s">
        <v>141</v>
      </c>
      <c r="B141" s="17">
        <v>74103.039999999994</v>
      </c>
      <c r="C141" s="10">
        <v>0</v>
      </c>
      <c r="D141" s="10">
        <v>0</v>
      </c>
      <c r="E141" s="11">
        <f>+B141+C141+D141</f>
        <v>74103.039999999994</v>
      </c>
      <c r="F141" s="11">
        <v>17261</v>
      </c>
      <c r="G141" s="12">
        <f t="shared" si="8"/>
        <v>23.293241410878693</v>
      </c>
    </row>
    <row r="142" spans="1:7" s="13" customFormat="1" ht="36" x14ac:dyDescent="0.25">
      <c r="A142" s="16" t="s">
        <v>142</v>
      </c>
      <c r="B142" s="17">
        <v>22525.96</v>
      </c>
      <c r="C142" s="10">
        <v>0</v>
      </c>
      <c r="D142" s="10">
        <v>0</v>
      </c>
      <c r="E142" s="11">
        <f>+B142+C142+D142</f>
        <v>22525.96</v>
      </c>
      <c r="F142" s="11">
        <v>4446</v>
      </c>
      <c r="G142" s="12">
        <f t="shared" si="8"/>
        <v>19.737227625370906</v>
      </c>
    </row>
    <row r="143" spans="1:7" x14ac:dyDescent="0.25">
      <c r="A143" s="14" t="s">
        <v>143</v>
      </c>
      <c r="B143" s="15">
        <f>SUM(B144:B194)</f>
        <v>23061212.999999996</v>
      </c>
      <c r="C143" s="6">
        <f>SUM(C144:C194)</f>
        <v>0</v>
      </c>
      <c r="D143" s="6">
        <f>SUM(D144:D194)</f>
        <v>0</v>
      </c>
      <c r="E143" s="6">
        <f>SUM(E144:E194)</f>
        <v>23061212.999999996</v>
      </c>
      <c r="F143" s="6">
        <f>SUM(F144:F194)</f>
        <v>4615006</v>
      </c>
      <c r="G143" s="7">
        <f t="shared" si="8"/>
        <v>20.011982890925992</v>
      </c>
    </row>
    <row r="144" spans="1:7" s="13" customFormat="1" ht="24" x14ac:dyDescent="0.25">
      <c r="A144" s="16" t="s">
        <v>144</v>
      </c>
      <c r="B144" s="17">
        <v>2423.13</v>
      </c>
      <c r="C144" s="10">
        <v>0</v>
      </c>
      <c r="D144" s="10">
        <v>0</v>
      </c>
      <c r="E144" s="11">
        <f t="shared" ref="E144:E194" si="11">+B144+C144+D144</f>
        <v>2423.13</v>
      </c>
      <c r="F144" s="11">
        <v>494</v>
      </c>
      <c r="G144" s="12">
        <f t="shared" si="8"/>
        <v>20.386855018096426</v>
      </c>
    </row>
    <row r="145" spans="1:7" s="13" customFormat="1" x14ac:dyDescent="0.25">
      <c r="A145" s="16" t="s">
        <v>145</v>
      </c>
      <c r="B145" s="17">
        <v>358159.51</v>
      </c>
      <c r="C145" s="10">
        <v>0</v>
      </c>
      <c r="D145" s="10">
        <v>0</v>
      </c>
      <c r="E145" s="11">
        <f t="shared" si="11"/>
        <v>358159.51</v>
      </c>
      <c r="F145" s="11">
        <v>57330</v>
      </c>
      <c r="G145" s="12">
        <f t="shared" si="8"/>
        <v>16.006834496730242</v>
      </c>
    </row>
    <row r="146" spans="1:7" s="13" customFormat="1" x14ac:dyDescent="0.25">
      <c r="A146" s="16" t="s">
        <v>146</v>
      </c>
      <c r="B146" s="17">
        <v>228796.27</v>
      </c>
      <c r="C146" s="10">
        <v>0</v>
      </c>
      <c r="D146" s="10">
        <v>0</v>
      </c>
      <c r="E146" s="11">
        <f t="shared" si="11"/>
        <v>228796.27</v>
      </c>
      <c r="F146" s="11">
        <v>24867</v>
      </c>
      <c r="G146" s="12">
        <f t="shared" si="8"/>
        <v>10.868621241071805</v>
      </c>
    </row>
    <row r="147" spans="1:7" s="13" customFormat="1" x14ac:dyDescent="0.25">
      <c r="A147" s="24" t="s">
        <v>147</v>
      </c>
      <c r="B147" s="17">
        <v>1618.98</v>
      </c>
      <c r="C147" s="10">
        <v>0</v>
      </c>
      <c r="D147" s="10">
        <v>0</v>
      </c>
      <c r="E147" s="11">
        <f t="shared" si="11"/>
        <v>1618.98</v>
      </c>
      <c r="F147" s="11">
        <v>0</v>
      </c>
      <c r="G147" s="12">
        <f t="shared" si="8"/>
        <v>0</v>
      </c>
    </row>
    <row r="148" spans="1:7" s="13" customFormat="1" ht="24" x14ac:dyDescent="0.25">
      <c r="A148" s="16" t="s">
        <v>148</v>
      </c>
      <c r="B148" s="17">
        <v>2056707.18</v>
      </c>
      <c r="C148" s="10">
        <v>0</v>
      </c>
      <c r="D148" s="10">
        <v>0</v>
      </c>
      <c r="E148" s="11">
        <f t="shared" si="11"/>
        <v>2056707.18</v>
      </c>
      <c r="F148" s="11">
        <v>361152</v>
      </c>
      <c r="G148" s="12">
        <f t="shared" si="8"/>
        <v>17.559718928972671</v>
      </c>
    </row>
    <row r="149" spans="1:7" s="20" customFormat="1" x14ac:dyDescent="0.25">
      <c r="A149" s="16" t="s">
        <v>149</v>
      </c>
      <c r="B149" s="17">
        <v>18120.099999999999</v>
      </c>
      <c r="C149" s="10">
        <v>0</v>
      </c>
      <c r="D149" s="10">
        <v>0</v>
      </c>
      <c r="E149" s="11">
        <f t="shared" si="11"/>
        <v>18120.099999999999</v>
      </c>
      <c r="F149" s="11">
        <v>11394</v>
      </c>
      <c r="G149" s="12">
        <f t="shared" si="8"/>
        <v>62.880447679648576</v>
      </c>
    </row>
    <row r="150" spans="1:7" s="13" customFormat="1" ht="48" x14ac:dyDescent="0.25">
      <c r="A150" s="16" t="s">
        <v>150</v>
      </c>
      <c r="B150" s="17">
        <v>90600.51</v>
      </c>
      <c r="C150" s="10">
        <v>0</v>
      </c>
      <c r="D150" s="10">
        <v>0</v>
      </c>
      <c r="E150" s="11">
        <f t="shared" si="11"/>
        <v>90600.51</v>
      </c>
      <c r="F150" s="11">
        <v>0</v>
      </c>
      <c r="G150" s="12">
        <f t="shared" si="8"/>
        <v>0</v>
      </c>
    </row>
    <row r="151" spans="1:7" s="13" customFormat="1" ht="24" x14ac:dyDescent="0.25">
      <c r="A151" s="16" t="s">
        <v>151</v>
      </c>
      <c r="B151" s="17">
        <v>8653924.2799999993</v>
      </c>
      <c r="C151" s="10">
        <v>0</v>
      </c>
      <c r="D151" s="10">
        <v>0</v>
      </c>
      <c r="E151" s="11">
        <f t="shared" si="11"/>
        <v>8653924.2799999993</v>
      </c>
      <c r="F151" s="11">
        <v>1777188</v>
      </c>
      <c r="G151" s="12">
        <f t="shared" si="8"/>
        <v>20.536209267594842</v>
      </c>
    </row>
    <row r="152" spans="1:7" s="13" customFormat="1" ht="24" x14ac:dyDescent="0.25">
      <c r="A152" s="16" t="s">
        <v>152</v>
      </c>
      <c r="B152" s="17">
        <v>909.29</v>
      </c>
      <c r="C152" s="10">
        <v>0</v>
      </c>
      <c r="D152" s="10">
        <v>0</v>
      </c>
      <c r="E152" s="11">
        <f t="shared" si="11"/>
        <v>909.29</v>
      </c>
      <c r="F152" s="11">
        <v>0</v>
      </c>
      <c r="G152" s="12">
        <f t="shared" si="8"/>
        <v>0</v>
      </c>
    </row>
    <row r="153" spans="1:7" s="13" customFormat="1" ht="24" x14ac:dyDescent="0.25">
      <c r="A153" s="16" t="s">
        <v>153</v>
      </c>
      <c r="B153" s="17">
        <v>90763.97</v>
      </c>
      <c r="C153" s="10">
        <v>0</v>
      </c>
      <c r="D153" s="10">
        <v>0</v>
      </c>
      <c r="E153" s="11">
        <f t="shared" si="11"/>
        <v>90763.97</v>
      </c>
      <c r="F153" s="11">
        <v>20538</v>
      </c>
      <c r="G153" s="12">
        <f t="shared" si="8"/>
        <v>22.627921630135834</v>
      </c>
    </row>
    <row r="154" spans="1:7" s="13" customFormat="1" ht="36" x14ac:dyDescent="0.25">
      <c r="A154" s="16" t="s">
        <v>154</v>
      </c>
      <c r="B154" s="17">
        <v>0</v>
      </c>
      <c r="C154" s="10">
        <v>0</v>
      </c>
      <c r="D154" s="10">
        <v>0</v>
      </c>
      <c r="E154" s="11">
        <f t="shared" si="11"/>
        <v>0</v>
      </c>
      <c r="F154" s="11">
        <v>2748</v>
      </c>
      <c r="G154" s="12">
        <f t="shared" si="8"/>
        <v>100</v>
      </c>
    </row>
    <row r="155" spans="1:7" s="13" customFormat="1" ht="36" x14ac:dyDescent="0.25">
      <c r="A155" s="16" t="s">
        <v>155</v>
      </c>
      <c r="B155" s="17">
        <v>3473785.42</v>
      </c>
      <c r="C155" s="10">
        <v>0</v>
      </c>
      <c r="D155" s="10">
        <v>0</v>
      </c>
      <c r="E155" s="11">
        <f t="shared" si="11"/>
        <v>3473785.42</v>
      </c>
      <c r="F155" s="11">
        <v>715175</v>
      </c>
      <c r="G155" s="12">
        <f t="shared" si="8"/>
        <v>20.587771365566962</v>
      </c>
    </row>
    <row r="156" spans="1:7" s="13" customFormat="1" ht="48" x14ac:dyDescent="0.25">
      <c r="A156" s="16" t="s">
        <v>156</v>
      </c>
      <c r="B156" s="17">
        <v>78420.78</v>
      </c>
      <c r="C156" s="10">
        <v>0</v>
      </c>
      <c r="D156" s="10">
        <v>0</v>
      </c>
      <c r="E156" s="11">
        <f t="shared" si="11"/>
        <v>78420.78</v>
      </c>
      <c r="F156" s="11">
        <v>15538</v>
      </c>
      <c r="G156" s="12">
        <f t="shared" si="8"/>
        <v>19.813625929249877</v>
      </c>
    </row>
    <row r="157" spans="1:7" s="13" customFormat="1" x14ac:dyDescent="0.25">
      <c r="A157" s="16" t="s">
        <v>157</v>
      </c>
      <c r="B157" s="17">
        <v>5836.05</v>
      </c>
      <c r="C157" s="10">
        <v>0</v>
      </c>
      <c r="D157" s="10">
        <v>0</v>
      </c>
      <c r="E157" s="11">
        <f t="shared" si="11"/>
        <v>5836.05</v>
      </c>
      <c r="F157" s="11">
        <v>3150</v>
      </c>
      <c r="G157" s="12">
        <f t="shared" si="8"/>
        <v>53.974863135168469</v>
      </c>
    </row>
    <row r="158" spans="1:7" s="13" customFormat="1" ht="24" x14ac:dyDescent="0.25">
      <c r="A158" s="16" t="s">
        <v>158</v>
      </c>
      <c r="B158" s="17">
        <v>6866.91</v>
      </c>
      <c r="C158" s="10">
        <v>0</v>
      </c>
      <c r="D158" s="10">
        <v>0</v>
      </c>
      <c r="E158" s="11">
        <f t="shared" si="11"/>
        <v>6866.91</v>
      </c>
      <c r="F158" s="11">
        <v>5915</v>
      </c>
      <c r="G158" s="12">
        <f t="shared" si="8"/>
        <v>86.137724245694201</v>
      </c>
    </row>
    <row r="159" spans="1:7" s="13" customFormat="1" ht="24" x14ac:dyDescent="0.25">
      <c r="A159" s="18" t="s">
        <v>159</v>
      </c>
      <c r="B159" s="19">
        <v>653545.93000000005</v>
      </c>
      <c r="C159" s="10">
        <v>0</v>
      </c>
      <c r="D159" s="10">
        <v>0</v>
      </c>
      <c r="E159" s="11">
        <f t="shared" si="11"/>
        <v>653545.93000000005</v>
      </c>
      <c r="F159" s="11">
        <v>77052</v>
      </c>
      <c r="G159" s="12">
        <f t="shared" si="8"/>
        <v>11.789837020330001</v>
      </c>
    </row>
    <row r="160" spans="1:7" s="13" customFormat="1" ht="24" x14ac:dyDescent="0.25">
      <c r="A160" s="18" t="s">
        <v>160</v>
      </c>
      <c r="B160" s="19">
        <v>30905.21</v>
      </c>
      <c r="C160" s="10">
        <v>0</v>
      </c>
      <c r="D160" s="10">
        <v>0</v>
      </c>
      <c r="E160" s="11">
        <f t="shared" si="11"/>
        <v>30905.21</v>
      </c>
      <c r="F160" s="11">
        <v>33312</v>
      </c>
      <c r="G160" s="12">
        <f t="shared" si="8"/>
        <v>107.78765133775178</v>
      </c>
    </row>
    <row r="161" spans="1:7" s="13" customFormat="1" ht="48" x14ac:dyDescent="0.25">
      <c r="A161" s="16" t="s">
        <v>161</v>
      </c>
      <c r="B161" s="17">
        <v>50155.56</v>
      </c>
      <c r="C161" s="10">
        <v>0</v>
      </c>
      <c r="D161" s="10">
        <v>0</v>
      </c>
      <c r="E161" s="11">
        <f t="shared" si="11"/>
        <v>50155.56</v>
      </c>
      <c r="F161" s="11">
        <v>0</v>
      </c>
      <c r="G161" s="12">
        <f t="shared" si="8"/>
        <v>0</v>
      </c>
    </row>
    <row r="162" spans="1:7" s="13" customFormat="1" ht="48" x14ac:dyDescent="0.25">
      <c r="A162" s="16" t="s">
        <v>162</v>
      </c>
      <c r="B162" s="17">
        <v>66779.89</v>
      </c>
      <c r="C162" s="10">
        <v>0</v>
      </c>
      <c r="D162" s="10">
        <v>0</v>
      </c>
      <c r="E162" s="11">
        <f t="shared" si="11"/>
        <v>66779.89</v>
      </c>
      <c r="F162" s="11">
        <v>12600</v>
      </c>
      <c r="G162" s="12">
        <f t="shared" si="8"/>
        <v>18.867955607593842</v>
      </c>
    </row>
    <row r="163" spans="1:7" s="13" customFormat="1" ht="48" x14ac:dyDescent="0.25">
      <c r="A163" s="16" t="s">
        <v>162</v>
      </c>
      <c r="B163" s="17">
        <v>40067.93</v>
      </c>
      <c r="C163" s="10">
        <v>0</v>
      </c>
      <c r="D163" s="10">
        <v>0</v>
      </c>
      <c r="E163" s="11">
        <f t="shared" si="11"/>
        <v>40067.93</v>
      </c>
      <c r="F163" s="11">
        <v>5600</v>
      </c>
      <c r="G163" s="12">
        <f t="shared" si="8"/>
        <v>13.976264808289324</v>
      </c>
    </row>
    <row r="164" spans="1:7" s="13" customFormat="1" ht="24" x14ac:dyDescent="0.25">
      <c r="A164" s="16" t="s">
        <v>163</v>
      </c>
      <c r="B164" s="17">
        <v>90152.85</v>
      </c>
      <c r="C164" s="10">
        <v>0</v>
      </c>
      <c r="D164" s="10">
        <v>0</v>
      </c>
      <c r="E164" s="11">
        <f t="shared" si="11"/>
        <v>90152.85</v>
      </c>
      <c r="F164" s="11">
        <v>0</v>
      </c>
      <c r="G164" s="12">
        <f t="shared" si="8"/>
        <v>0</v>
      </c>
    </row>
    <row r="165" spans="1:7" s="13" customFormat="1" ht="24" x14ac:dyDescent="0.25">
      <c r="A165" s="16" t="s">
        <v>164</v>
      </c>
      <c r="B165" s="17">
        <v>3961.62</v>
      </c>
      <c r="C165" s="10">
        <v>0</v>
      </c>
      <c r="D165" s="10">
        <v>0</v>
      </c>
      <c r="E165" s="11">
        <f t="shared" si="11"/>
        <v>3961.62</v>
      </c>
      <c r="F165" s="11">
        <v>2805</v>
      </c>
      <c r="G165" s="12">
        <f t="shared" si="8"/>
        <v>70.804367910097383</v>
      </c>
    </row>
    <row r="166" spans="1:7" s="13" customFormat="1" ht="36" x14ac:dyDescent="0.25">
      <c r="A166" s="16" t="s">
        <v>165</v>
      </c>
      <c r="B166" s="17">
        <v>4125.07</v>
      </c>
      <c r="C166" s="10">
        <v>0</v>
      </c>
      <c r="D166" s="10">
        <v>0</v>
      </c>
      <c r="E166" s="11">
        <f t="shared" si="11"/>
        <v>4125.07</v>
      </c>
      <c r="F166" s="11">
        <v>32</v>
      </c>
      <c r="G166" s="12">
        <f t="shared" si="8"/>
        <v>0.77574441160998486</v>
      </c>
    </row>
    <row r="167" spans="1:7" s="13" customFormat="1" ht="24" x14ac:dyDescent="0.25">
      <c r="A167" s="16" t="s">
        <v>166</v>
      </c>
      <c r="B167" s="17">
        <v>6160.51</v>
      </c>
      <c r="C167" s="10">
        <v>0</v>
      </c>
      <c r="D167" s="10">
        <v>0</v>
      </c>
      <c r="E167" s="11">
        <f t="shared" si="11"/>
        <v>6160.51</v>
      </c>
      <c r="F167" s="11">
        <v>618</v>
      </c>
      <c r="G167" s="12">
        <f t="shared" si="8"/>
        <v>10.031636991093269</v>
      </c>
    </row>
    <row r="168" spans="1:7" s="13" customFormat="1" ht="36" x14ac:dyDescent="0.25">
      <c r="A168" s="16" t="s">
        <v>167</v>
      </c>
      <c r="B168" s="17">
        <v>818694.31</v>
      </c>
      <c r="C168" s="10">
        <v>0</v>
      </c>
      <c r="D168" s="10">
        <v>0</v>
      </c>
      <c r="E168" s="11">
        <f t="shared" si="11"/>
        <v>818694.31</v>
      </c>
      <c r="F168" s="11">
        <v>78789</v>
      </c>
      <c r="G168" s="12">
        <f t="shared" si="8"/>
        <v>9.6237385600004952</v>
      </c>
    </row>
    <row r="169" spans="1:7" s="13" customFormat="1" ht="24" x14ac:dyDescent="0.25">
      <c r="A169" s="16" t="s">
        <v>168</v>
      </c>
      <c r="B169" s="17">
        <v>120101.94</v>
      </c>
      <c r="C169" s="10">
        <v>0</v>
      </c>
      <c r="D169" s="10">
        <v>0</v>
      </c>
      <c r="E169" s="11">
        <f t="shared" si="11"/>
        <v>120101.94</v>
      </c>
      <c r="F169" s="11">
        <v>21513</v>
      </c>
      <c r="G169" s="12">
        <f t="shared" si="8"/>
        <v>17.912283515153877</v>
      </c>
    </row>
    <row r="170" spans="1:7" s="13" customFormat="1" ht="24" x14ac:dyDescent="0.25">
      <c r="A170" s="16" t="s">
        <v>169</v>
      </c>
      <c r="B170" s="17">
        <v>1323738.3600000001</v>
      </c>
      <c r="C170" s="10">
        <v>0</v>
      </c>
      <c r="D170" s="10">
        <v>0</v>
      </c>
      <c r="E170" s="11">
        <f t="shared" si="11"/>
        <v>1323738.3600000001</v>
      </c>
      <c r="F170" s="11">
        <v>393221</v>
      </c>
      <c r="G170" s="12">
        <f t="shared" ref="G170:G233" si="12">IF(F170=0,0,IF(E170=0,100,F170/E170*100))</f>
        <v>29.705341469442647</v>
      </c>
    </row>
    <row r="171" spans="1:7" s="13" customFormat="1" ht="24" x14ac:dyDescent="0.25">
      <c r="A171" s="16" t="s">
        <v>170</v>
      </c>
      <c r="B171" s="17">
        <v>3035.9</v>
      </c>
      <c r="C171" s="10">
        <v>0</v>
      </c>
      <c r="D171" s="10">
        <v>0</v>
      </c>
      <c r="E171" s="11">
        <f t="shared" si="11"/>
        <v>3035.9</v>
      </c>
      <c r="F171" s="11">
        <v>0</v>
      </c>
      <c r="G171" s="12">
        <f t="shared" si="12"/>
        <v>0</v>
      </c>
    </row>
    <row r="172" spans="1:7" s="13" customFormat="1" ht="36" x14ac:dyDescent="0.25">
      <c r="A172" s="16" t="s">
        <v>171</v>
      </c>
      <c r="B172" s="17">
        <v>356119.15</v>
      </c>
      <c r="C172" s="10">
        <v>0</v>
      </c>
      <c r="D172" s="10">
        <v>0</v>
      </c>
      <c r="E172" s="11">
        <f t="shared" si="11"/>
        <v>356119.15</v>
      </c>
      <c r="F172" s="11">
        <v>102366</v>
      </c>
      <c r="G172" s="12">
        <f t="shared" si="12"/>
        <v>28.744873731165537</v>
      </c>
    </row>
    <row r="173" spans="1:7" s="13" customFormat="1" ht="24" x14ac:dyDescent="0.25">
      <c r="A173" s="16" t="s">
        <v>172</v>
      </c>
      <c r="B173" s="17">
        <v>48044.56</v>
      </c>
      <c r="C173" s="10">
        <v>0</v>
      </c>
      <c r="D173" s="10">
        <v>0</v>
      </c>
      <c r="E173" s="11">
        <f t="shared" si="11"/>
        <v>48044.56</v>
      </c>
      <c r="F173" s="11">
        <v>23296</v>
      </c>
      <c r="G173" s="12">
        <f t="shared" si="12"/>
        <v>48.488320009591099</v>
      </c>
    </row>
    <row r="174" spans="1:7" s="13" customFormat="1" ht="24" x14ac:dyDescent="0.25">
      <c r="A174" s="16" t="s">
        <v>173</v>
      </c>
      <c r="B174" s="17">
        <v>25985.02</v>
      </c>
      <c r="C174" s="10">
        <v>0</v>
      </c>
      <c r="D174" s="10">
        <v>0</v>
      </c>
      <c r="E174" s="11">
        <f t="shared" si="11"/>
        <v>25985.02</v>
      </c>
      <c r="F174" s="11">
        <v>8185</v>
      </c>
      <c r="G174" s="12">
        <f t="shared" si="12"/>
        <v>31.498917453209579</v>
      </c>
    </row>
    <row r="175" spans="1:7" s="13" customFormat="1" ht="24" x14ac:dyDescent="0.25">
      <c r="A175" s="16" t="s">
        <v>174</v>
      </c>
      <c r="B175" s="17">
        <v>140745.39000000001</v>
      </c>
      <c r="C175" s="10">
        <v>0</v>
      </c>
      <c r="D175" s="10">
        <v>0</v>
      </c>
      <c r="E175" s="11">
        <f t="shared" si="11"/>
        <v>140745.39000000001</v>
      </c>
      <c r="F175" s="11">
        <v>32400</v>
      </c>
      <c r="G175" s="12">
        <f t="shared" si="12"/>
        <v>23.020292174400879</v>
      </c>
    </row>
    <row r="176" spans="1:7" s="13" customFormat="1" ht="24" x14ac:dyDescent="0.25">
      <c r="A176" s="16" t="s">
        <v>175</v>
      </c>
      <c r="B176" s="17">
        <v>111565.95</v>
      </c>
      <c r="C176" s="10">
        <v>0</v>
      </c>
      <c r="D176" s="10">
        <v>0</v>
      </c>
      <c r="E176" s="11">
        <f t="shared" si="11"/>
        <v>111565.95</v>
      </c>
      <c r="F176" s="11">
        <v>37772</v>
      </c>
      <c r="G176" s="12">
        <f t="shared" si="12"/>
        <v>33.856207920068805</v>
      </c>
    </row>
    <row r="177" spans="1:7" s="13" customFormat="1" ht="24" x14ac:dyDescent="0.25">
      <c r="A177" s="16" t="s">
        <v>176</v>
      </c>
      <c r="B177" s="17">
        <v>0</v>
      </c>
      <c r="C177" s="10">
        <v>0</v>
      </c>
      <c r="D177" s="10">
        <v>0</v>
      </c>
      <c r="E177" s="11">
        <f t="shared" si="11"/>
        <v>0</v>
      </c>
      <c r="F177" s="11">
        <v>18</v>
      </c>
      <c r="G177" s="12">
        <f t="shared" si="12"/>
        <v>100</v>
      </c>
    </row>
    <row r="178" spans="1:7" s="13" customFormat="1" ht="24" x14ac:dyDescent="0.25">
      <c r="A178" s="16" t="s">
        <v>177</v>
      </c>
      <c r="B178" s="17">
        <v>681794.23</v>
      </c>
      <c r="C178" s="10">
        <v>0</v>
      </c>
      <c r="D178" s="10">
        <v>0</v>
      </c>
      <c r="E178" s="11">
        <f t="shared" si="11"/>
        <v>681794.23</v>
      </c>
      <c r="F178" s="11">
        <v>197206</v>
      </c>
      <c r="G178" s="12">
        <f t="shared" si="12"/>
        <v>28.924562767273638</v>
      </c>
    </row>
    <row r="179" spans="1:7" s="13" customFormat="1" ht="24" x14ac:dyDescent="0.25">
      <c r="A179" s="16" t="s">
        <v>178</v>
      </c>
      <c r="B179" s="17">
        <v>121220.69</v>
      </c>
      <c r="C179" s="10">
        <v>0</v>
      </c>
      <c r="D179" s="10">
        <v>0</v>
      </c>
      <c r="E179" s="11">
        <f t="shared" si="11"/>
        <v>121220.69</v>
      </c>
      <c r="F179" s="11">
        <v>79591</v>
      </c>
      <c r="G179" s="12">
        <f t="shared" si="12"/>
        <v>65.657933476537707</v>
      </c>
    </row>
    <row r="180" spans="1:7" s="13" customFormat="1" ht="36" x14ac:dyDescent="0.25">
      <c r="A180" s="16" t="s">
        <v>179</v>
      </c>
      <c r="B180" s="17">
        <v>1054251.54</v>
      </c>
      <c r="C180" s="10">
        <v>0</v>
      </c>
      <c r="D180" s="10">
        <v>0</v>
      </c>
      <c r="E180" s="11">
        <f t="shared" si="11"/>
        <v>1054251.54</v>
      </c>
      <c r="F180" s="11">
        <v>24884</v>
      </c>
      <c r="G180" s="12">
        <f t="shared" si="12"/>
        <v>2.3603475125111033</v>
      </c>
    </row>
    <row r="181" spans="1:7" s="13" customFormat="1" ht="36" x14ac:dyDescent="0.25">
      <c r="A181" s="16" t="s">
        <v>180</v>
      </c>
      <c r="B181" s="17">
        <v>655746.46</v>
      </c>
      <c r="C181" s="10">
        <v>0</v>
      </c>
      <c r="D181" s="10">
        <v>0</v>
      </c>
      <c r="E181" s="11">
        <f t="shared" si="11"/>
        <v>655746.46</v>
      </c>
      <c r="F181" s="11">
        <v>32580</v>
      </c>
      <c r="G181" s="12">
        <f t="shared" si="12"/>
        <v>4.9683836646255024</v>
      </c>
    </row>
    <row r="182" spans="1:7" s="13" customFormat="1" x14ac:dyDescent="0.25">
      <c r="A182" s="16" t="s">
        <v>181</v>
      </c>
      <c r="B182" s="17">
        <v>6669.77</v>
      </c>
      <c r="C182" s="10">
        <v>0</v>
      </c>
      <c r="D182" s="10">
        <v>0</v>
      </c>
      <c r="E182" s="11">
        <f t="shared" si="11"/>
        <v>6669.77</v>
      </c>
      <c r="F182" s="11">
        <v>210</v>
      </c>
      <c r="G182" s="12">
        <f t="shared" si="12"/>
        <v>3.1485343572566964</v>
      </c>
    </row>
    <row r="183" spans="1:7" s="13" customFormat="1" ht="24" x14ac:dyDescent="0.25">
      <c r="A183" s="16" t="s">
        <v>182</v>
      </c>
      <c r="B183" s="17">
        <v>6190.08</v>
      </c>
      <c r="C183" s="10">
        <v>0</v>
      </c>
      <c r="D183" s="10">
        <v>0</v>
      </c>
      <c r="E183" s="11">
        <f t="shared" si="11"/>
        <v>6190.08</v>
      </c>
      <c r="F183" s="11">
        <v>0</v>
      </c>
      <c r="G183" s="12">
        <f t="shared" si="12"/>
        <v>0</v>
      </c>
    </row>
    <row r="184" spans="1:7" s="13" customFormat="1" ht="36" x14ac:dyDescent="0.25">
      <c r="A184" s="16" t="s">
        <v>183</v>
      </c>
      <c r="B184" s="17">
        <v>138190.01</v>
      </c>
      <c r="C184" s="10">
        <v>0</v>
      </c>
      <c r="D184" s="10">
        <v>0</v>
      </c>
      <c r="E184" s="11">
        <f t="shared" si="11"/>
        <v>138190.01</v>
      </c>
      <c r="F184" s="11">
        <v>40655</v>
      </c>
      <c r="G184" s="12">
        <f t="shared" si="12"/>
        <v>29.419637497674394</v>
      </c>
    </row>
    <row r="185" spans="1:7" s="13" customFormat="1" x14ac:dyDescent="0.25">
      <c r="A185" s="16" t="s">
        <v>184</v>
      </c>
      <c r="B185" s="17">
        <v>190047.51</v>
      </c>
      <c r="C185" s="10">
        <v>0</v>
      </c>
      <c r="D185" s="10">
        <v>0</v>
      </c>
      <c r="E185" s="11">
        <f t="shared" si="11"/>
        <v>190047.51</v>
      </c>
      <c r="F185" s="11">
        <v>85976</v>
      </c>
      <c r="G185" s="12">
        <f t="shared" si="12"/>
        <v>45.23921413124539</v>
      </c>
    </row>
    <row r="186" spans="1:7" s="13" customFormat="1" ht="36" x14ac:dyDescent="0.25">
      <c r="A186" s="16" t="s">
        <v>185</v>
      </c>
      <c r="B186" s="17">
        <v>6505.49</v>
      </c>
      <c r="C186" s="10">
        <v>0</v>
      </c>
      <c r="D186" s="10">
        <v>0</v>
      </c>
      <c r="E186" s="11">
        <f t="shared" si="11"/>
        <v>6505.49</v>
      </c>
      <c r="F186" s="11">
        <v>0</v>
      </c>
      <c r="G186" s="12">
        <f t="shared" si="12"/>
        <v>0</v>
      </c>
    </row>
    <row r="187" spans="1:7" s="20" customFormat="1" ht="24" x14ac:dyDescent="0.25">
      <c r="A187" s="16" t="s">
        <v>186</v>
      </c>
      <c r="B187" s="17">
        <v>6369.96</v>
      </c>
      <c r="C187" s="10">
        <v>0</v>
      </c>
      <c r="D187" s="10">
        <v>0</v>
      </c>
      <c r="E187" s="11">
        <f t="shared" si="11"/>
        <v>6369.96</v>
      </c>
      <c r="F187" s="11">
        <v>728</v>
      </c>
      <c r="G187" s="12">
        <f t="shared" si="12"/>
        <v>11.428643193991798</v>
      </c>
    </row>
    <row r="188" spans="1:7" s="13" customFormat="1" ht="24" x14ac:dyDescent="0.25">
      <c r="A188" s="16" t="s">
        <v>187</v>
      </c>
      <c r="B188" s="17">
        <v>400817.32</v>
      </c>
      <c r="C188" s="10">
        <v>0</v>
      </c>
      <c r="D188" s="10">
        <v>0</v>
      </c>
      <c r="E188" s="11">
        <f t="shared" si="11"/>
        <v>400817.32</v>
      </c>
      <c r="F188" s="11">
        <v>103460</v>
      </c>
      <c r="G188" s="12">
        <f t="shared" si="12"/>
        <v>25.812257813609452</v>
      </c>
    </row>
    <row r="189" spans="1:7" s="13" customFormat="1" ht="36" x14ac:dyDescent="0.25">
      <c r="A189" s="16" t="s">
        <v>188</v>
      </c>
      <c r="B189" s="17">
        <v>4987.55</v>
      </c>
      <c r="C189" s="10">
        <v>0</v>
      </c>
      <c r="D189" s="10">
        <v>0</v>
      </c>
      <c r="E189" s="11">
        <f t="shared" si="11"/>
        <v>4987.55</v>
      </c>
      <c r="F189" s="11">
        <v>544</v>
      </c>
      <c r="G189" s="12">
        <f t="shared" si="12"/>
        <v>10.907158825475435</v>
      </c>
    </row>
    <row r="190" spans="1:7" s="13" customFormat="1" ht="24" x14ac:dyDescent="0.25">
      <c r="A190" s="16" t="s">
        <v>189</v>
      </c>
      <c r="B190" s="17">
        <v>50557.22</v>
      </c>
      <c r="C190" s="10">
        <v>0</v>
      </c>
      <c r="D190" s="10">
        <v>0</v>
      </c>
      <c r="E190" s="11">
        <f t="shared" si="11"/>
        <v>50557.22</v>
      </c>
      <c r="F190" s="11">
        <v>3744</v>
      </c>
      <c r="G190" s="12">
        <f t="shared" si="12"/>
        <v>7.4054704748401905</v>
      </c>
    </row>
    <row r="191" spans="1:7" s="13" customFormat="1" x14ac:dyDescent="0.25">
      <c r="A191" s="16" t="s">
        <v>190</v>
      </c>
      <c r="B191" s="17">
        <v>595019.47</v>
      </c>
      <c r="C191" s="10">
        <v>0</v>
      </c>
      <c r="D191" s="10">
        <v>0</v>
      </c>
      <c r="E191" s="11">
        <f t="shared" si="11"/>
        <v>595019.47</v>
      </c>
      <c r="F191" s="11">
        <v>129953</v>
      </c>
      <c r="G191" s="12">
        <f t="shared" si="12"/>
        <v>21.840125668492831</v>
      </c>
    </row>
    <row r="192" spans="1:7" s="13" customFormat="1" ht="24" x14ac:dyDescent="0.25">
      <c r="A192" s="16" t="s">
        <v>191</v>
      </c>
      <c r="B192" s="17">
        <v>11706.6</v>
      </c>
      <c r="C192" s="10">
        <v>0</v>
      </c>
      <c r="D192" s="10">
        <v>0</v>
      </c>
      <c r="E192" s="11">
        <f t="shared" si="11"/>
        <v>11706.6</v>
      </c>
      <c r="F192" s="11">
        <v>1769</v>
      </c>
      <c r="G192" s="12">
        <f t="shared" si="12"/>
        <v>15.111133890284112</v>
      </c>
    </row>
    <row r="193" spans="1:7" s="13" customFormat="1" ht="36" x14ac:dyDescent="0.25">
      <c r="A193" s="16" t="s">
        <v>192</v>
      </c>
      <c r="B193" s="17">
        <v>11339.44</v>
      </c>
      <c r="C193" s="10">
        <v>0</v>
      </c>
      <c r="D193" s="10">
        <v>0</v>
      </c>
      <c r="E193" s="11">
        <f t="shared" si="11"/>
        <v>11339.44</v>
      </c>
      <c r="F193" s="11">
        <v>9234</v>
      </c>
      <c r="G193" s="12">
        <f t="shared" si="12"/>
        <v>81.432592791178394</v>
      </c>
    </row>
    <row r="194" spans="1:7" s="13" customFormat="1" ht="24" x14ac:dyDescent="0.25">
      <c r="A194" s="16" t="s">
        <v>193</v>
      </c>
      <c r="B194" s="17">
        <v>158982.13</v>
      </c>
      <c r="C194" s="10">
        <v>0</v>
      </c>
      <c r="D194" s="10">
        <v>0</v>
      </c>
      <c r="E194" s="11">
        <f t="shared" si="11"/>
        <v>158982.13</v>
      </c>
      <c r="F194" s="11">
        <v>79404</v>
      </c>
      <c r="G194" s="12">
        <f t="shared" si="12"/>
        <v>49.945235983440398</v>
      </c>
    </row>
    <row r="195" spans="1:7" x14ac:dyDescent="0.25">
      <c r="A195" s="14" t="s">
        <v>194</v>
      </c>
      <c r="B195" s="15">
        <f>SUM(B196)</f>
        <v>813945</v>
      </c>
      <c r="C195" s="6">
        <f>SUM(C196)</f>
        <v>0</v>
      </c>
      <c r="D195" s="6">
        <f>SUM(D196)</f>
        <v>0</v>
      </c>
      <c r="E195" s="6">
        <f>SUM(E196)</f>
        <v>813945</v>
      </c>
      <c r="F195" s="6">
        <f>SUM(F196)</f>
        <v>205755</v>
      </c>
      <c r="G195" s="7">
        <f t="shared" si="12"/>
        <v>25.278735049665517</v>
      </c>
    </row>
    <row r="196" spans="1:7" s="13" customFormat="1" ht="24" x14ac:dyDescent="0.25">
      <c r="A196" s="16" t="s">
        <v>195</v>
      </c>
      <c r="B196" s="17">
        <v>813945</v>
      </c>
      <c r="C196" s="10">
        <v>0</v>
      </c>
      <c r="D196" s="10">
        <v>0</v>
      </c>
      <c r="E196" s="11">
        <f>+B196+C196+D196</f>
        <v>813945</v>
      </c>
      <c r="F196" s="11">
        <v>205755</v>
      </c>
      <c r="G196" s="12">
        <f t="shared" si="12"/>
        <v>25.278735049665517</v>
      </c>
    </row>
    <row r="197" spans="1:7" x14ac:dyDescent="0.25">
      <c r="A197" s="25" t="s">
        <v>196</v>
      </c>
      <c r="B197" s="6">
        <f>B198+B215+B220+B242+B255+B253+B265</f>
        <v>126714985</v>
      </c>
      <c r="C197" s="6">
        <f>C198+C215+C220+C242+C255+C253+C265</f>
        <v>0</v>
      </c>
      <c r="D197" s="6">
        <f>D198+D215+D220+D242+D255+D253+D265</f>
        <v>0</v>
      </c>
      <c r="E197" s="6">
        <f>E198+E215+E220+E242+E255+E253+E265</f>
        <v>126714985</v>
      </c>
      <c r="F197" s="6">
        <f>F198+F215+F220+F242+F255+F253+F265</f>
        <v>-21190826.670000002</v>
      </c>
      <c r="G197" s="7">
        <f t="shared" si="12"/>
        <v>-16.723220754041048</v>
      </c>
    </row>
    <row r="198" spans="1:7" x14ac:dyDescent="0.25">
      <c r="A198" s="14" t="s">
        <v>197</v>
      </c>
      <c r="B198" s="15">
        <f>SUM(B199:B214)</f>
        <v>2562841.9900000002</v>
      </c>
      <c r="C198" s="6">
        <f>SUM(C199:C214)</f>
        <v>0</v>
      </c>
      <c r="D198" s="6">
        <f>SUM(D199:D214)</f>
        <v>0</v>
      </c>
      <c r="E198" s="6">
        <f>SUM(E199:E214)</f>
        <v>2562841.9900000002</v>
      </c>
      <c r="F198" s="6">
        <f>SUM(F199:F214)</f>
        <v>273591</v>
      </c>
      <c r="G198" s="7">
        <f t="shared" si="12"/>
        <v>10.675297231258488</v>
      </c>
    </row>
    <row r="199" spans="1:7" s="20" customFormat="1" ht="48" x14ac:dyDescent="0.25">
      <c r="A199" s="18" t="s">
        <v>198</v>
      </c>
      <c r="B199" s="19">
        <v>0</v>
      </c>
      <c r="C199" s="10">
        <v>0</v>
      </c>
      <c r="D199" s="10">
        <v>0</v>
      </c>
      <c r="E199" s="11">
        <f t="shared" ref="E199:E214" si="13">+B199+C199+D199</f>
        <v>0</v>
      </c>
      <c r="F199" s="11">
        <v>730</v>
      </c>
      <c r="G199" s="12">
        <f t="shared" si="12"/>
        <v>100</v>
      </c>
    </row>
    <row r="200" spans="1:7" s="13" customFormat="1" ht="36" x14ac:dyDescent="0.25">
      <c r="A200" s="16" t="s">
        <v>199</v>
      </c>
      <c r="B200" s="17">
        <v>164443.01999999999</v>
      </c>
      <c r="C200" s="10">
        <v>0</v>
      </c>
      <c r="D200" s="10">
        <v>0</v>
      </c>
      <c r="E200" s="11">
        <f t="shared" si="13"/>
        <v>164443.01999999999</v>
      </c>
      <c r="F200" s="11">
        <v>0</v>
      </c>
      <c r="G200" s="12">
        <f t="shared" si="12"/>
        <v>0</v>
      </c>
    </row>
    <row r="201" spans="1:7" s="13" customFormat="1" ht="36" x14ac:dyDescent="0.25">
      <c r="A201" s="16" t="s">
        <v>200</v>
      </c>
      <c r="B201" s="17">
        <v>450407.21</v>
      </c>
      <c r="C201" s="10">
        <v>0</v>
      </c>
      <c r="D201" s="10">
        <v>0</v>
      </c>
      <c r="E201" s="11">
        <f t="shared" si="13"/>
        <v>450407.21</v>
      </c>
      <c r="F201" s="11">
        <v>0</v>
      </c>
      <c r="G201" s="12">
        <f t="shared" si="12"/>
        <v>0</v>
      </c>
    </row>
    <row r="202" spans="1:7" s="20" customFormat="1" ht="24" x14ac:dyDescent="0.25">
      <c r="A202" s="16" t="s">
        <v>201</v>
      </c>
      <c r="B202" s="17">
        <v>25022.68</v>
      </c>
      <c r="C202" s="10">
        <v>0</v>
      </c>
      <c r="D202" s="10">
        <v>0</v>
      </c>
      <c r="E202" s="11">
        <f t="shared" si="13"/>
        <v>25022.68</v>
      </c>
      <c r="F202" s="11">
        <v>0</v>
      </c>
      <c r="G202" s="12">
        <f t="shared" si="12"/>
        <v>0</v>
      </c>
    </row>
    <row r="203" spans="1:7" s="13" customFormat="1" ht="24" x14ac:dyDescent="0.25">
      <c r="A203" s="16" t="s">
        <v>202</v>
      </c>
      <c r="B203" s="17">
        <v>98051.72</v>
      </c>
      <c r="C203" s="10">
        <v>0</v>
      </c>
      <c r="D203" s="10">
        <v>0</v>
      </c>
      <c r="E203" s="11">
        <f t="shared" si="13"/>
        <v>98051.72</v>
      </c>
      <c r="F203" s="11">
        <v>33780</v>
      </c>
      <c r="G203" s="12">
        <f t="shared" si="12"/>
        <v>34.451205955387628</v>
      </c>
    </row>
    <row r="204" spans="1:7" s="20" customFormat="1" ht="48" x14ac:dyDescent="0.25">
      <c r="A204" s="16" t="s">
        <v>203</v>
      </c>
      <c r="B204" s="17">
        <v>58822.03</v>
      </c>
      <c r="C204" s="10">
        <v>0</v>
      </c>
      <c r="D204" s="10">
        <v>0</v>
      </c>
      <c r="E204" s="11">
        <f t="shared" si="13"/>
        <v>58822.03</v>
      </c>
      <c r="F204" s="11">
        <v>20264</v>
      </c>
      <c r="G204" s="12">
        <f t="shared" si="12"/>
        <v>34.449678122295339</v>
      </c>
    </row>
    <row r="205" spans="1:7" s="13" customFormat="1" ht="48" x14ac:dyDescent="0.25">
      <c r="A205" s="16" t="s">
        <v>204</v>
      </c>
      <c r="B205" s="17">
        <v>78423.38</v>
      </c>
      <c r="C205" s="10">
        <v>0</v>
      </c>
      <c r="D205" s="10">
        <v>0</v>
      </c>
      <c r="E205" s="11">
        <f t="shared" si="13"/>
        <v>78423.38</v>
      </c>
      <c r="F205" s="11">
        <v>67545</v>
      </c>
      <c r="G205" s="12">
        <f t="shared" si="12"/>
        <v>86.128651940275972</v>
      </c>
    </row>
    <row r="206" spans="1:7" s="13" customFormat="1" ht="36" x14ac:dyDescent="0.25">
      <c r="A206" s="16" t="s">
        <v>205</v>
      </c>
      <c r="B206" s="17">
        <v>10994.59</v>
      </c>
      <c r="C206" s="10">
        <v>0</v>
      </c>
      <c r="D206" s="10">
        <v>0</v>
      </c>
      <c r="E206" s="11">
        <f t="shared" si="13"/>
        <v>10994.59</v>
      </c>
      <c r="F206" s="11">
        <v>0</v>
      </c>
      <c r="G206" s="12">
        <f t="shared" si="12"/>
        <v>0</v>
      </c>
    </row>
    <row r="207" spans="1:7" s="13" customFormat="1" ht="36" x14ac:dyDescent="0.25">
      <c r="A207" s="16" t="s">
        <v>206</v>
      </c>
      <c r="B207" s="17">
        <v>23832.26</v>
      </c>
      <c r="C207" s="10">
        <v>0</v>
      </c>
      <c r="D207" s="10">
        <v>0</v>
      </c>
      <c r="E207" s="11">
        <f t="shared" si="13"/>
        <v>23832.26</v>
      </c>
      <c r="F207" s="11">
        <v>3330</v>
      </c>
      <c r="G207" s="12">
        <f t="shared" si="12"/>
        <v>13.972657230157779</v>
      </c>
    </row>
    <row r="208" spans="1:7" s="13" customFormat="1" ht="36" x14ac:dyDescent="0.25">
      <c r="A208" s="16" t="s">
        <v>207</v>
      </c>
      <c r="B208" s="17">
        <v>952381.03</v>
      </c>
      <c r="C208" s="10">
        <v>0</v>
      </c>
      <c r="D208" s="10">
        <v>0</v>
      </c>
      <c r="E208" s="11">
        <f t="shared" si="13"/>
        <v>952381.03</v>
      </c>
      <c r="F208" s="11">
        <v>67045</v>
      </c>
      <c r="G208" s="12">
        <f t="shared" si="12"/>
        <v>7.0397244262624588</v>
      </c>
    </row>
    <row r="209" spans="1:7" s="13" customFormat="1" ht="48" x14ac:dyDescent="0.25">
      <c r="A209" s="16" t="s">
        <v>208</v>
      </c>
      <c r="B209" s="17">
        <v>0</v>
      </c>
      <c r="C209" s="10">
        <v>0</v>
      </c>
      <c r="D209" s="10">
        <v>0</v>
      </c>
      <c r="E209" s="11">
        <f t="shared" si="13"/>
        <v>0</v>
      </c>
      <c r="F209" s="11">
        <v>679</v>
      </c>
      <c r="G209" s="12">
        <f t="shared" si="12"/>
        <v>100</v>
      </c>
    </row>
    <row r="210" spans="1:7" s="13" customFormat="1" ht="24" x14ac:dyDescent="0.25">
      <c r="A210" s="16" t="s">
        <v>209</v>
      </c>
      <c r="B210" s="17">
        <v>0</v>
      </c>
      <c r="C210" s="10">
        <v>0</v>
      </c>
      <c r="D210" s="10">
        <v>0</v>
      </c>
      <c r="E210" s="11">
        <f t="shared" si="13"/>
        <v>0</v>
      </c>
      <c r="F210" s="11">
        <v>27160</v>
      </c>
      <c r="G210" s="12">
        <f t="shared" si="12"/>
        <v>100</v>
      </c>
    </row>
    <row r="211" spans="1:7" s="20" customFormat="1" ht="24" x14ac:dyDescent="0.25">
      <c r="A211" s="16" t="s">
        <v>210</v>
      </c>
      <c r="B211" s="17">
        <v>20064.12</v>
      </c>
      <c r="C211" s="10">
        <v>0</v>
      </c>
      <c r="D211" s="10">
        <v>0</v>
      </c>
      <c r="E211" s="11">
        <f t="shared" si="13"/>
        <v>20064.12</v>
      </c>
      <c r="F211" s="11">
        <v>6099</v>
      </c>
      <c r="G211" s="12">
        <f t="shared" si="12"/>
        <v>30.397545469225662</v>
      </c>
    </row>
    <row r="212" spans="1:7" s="20" customFormat="1" ht="24" x14ac:dyDescent="0.25">
      <c r="A212" s="16" t="s">
        <v>211</v>
      </c>
      <c r="B212" s="17">
        <v>1769.13</v>
      </c>
      <c r="C212" s="10">
        <v>0</v>
      </c>
      <c r="D212" s="10">
        <v>0</v>
      </c>
      <c r="E212" s="11">
        <f t="shared" si="13"/>
        <v>1769.13</v>
      </c>
      <c r="F212" s="11">
        <v>0</v>
      </c>
      <c r="G212" s="12">
        <f t="shared" si="12"/>
        <v>0</v>
      </c>
    </row>
    <row r="213" spans="1:7" s="13" customFormat="1" ht="24" x14ac:dyDescent="0.25">
      <c r="A213" s="16" t="s">
        <v>212</v>
      </c>
      <c r="B213" s="17">
        <v>38331.120000000003</v>
      </c>
      <c r="C213" s="10">
        <v>0</v>
      </c>
      <c r="D213" s="10">
        <v>0</v>
      </c>
      <c r="E213" s="11">
        <f t="shared" si="13"/>
        <v>38331.120000000003</v>
      </c>
      <c r="F213" s="11">
        <v>0</v>
      </c>
      <c r="G213" s="12">
        <f t="shared" si="12"/>
        <v>0</v>
      </c>
    </row>
    <row r="214" spans="1:7" s="13" customFormat="1" ht="24" x14ac:dyDescent="0.25">
      <c r="A214" s="16" t="s">
        <v>213</v>
      </c>
      <c r="B214" s="17">
        <v>640299.69999999995</v>
      </c>
      <c r="C214" s="10">
        <v>0</v>
      </c>
      <c r="D214" s="10">
        <v>0</v>
      </c>
      <c r="E214" s="11">
        <f t="shared" si="13"/>
        <v>640299.69999999995</v>
      </c>
      <c r="F214" s="11">
        <v>46959</v>
      </c>
      <c r="G214" s="12">
        <f t="shared" si="12"/>
        <v>7.3339094177304789</v>
      </c>
    </row>
    <row r="215" spans="1:7" x14ac:dyDescent="0.25">
      <c r="A215" s="14" t="s">
        <v>214</v>
      </c>
      <c r="B215" s="15">
        <f>SUM(B216:B219)</f>
        <v>19460860</v>
      </c>
      <c r="C215" s="6">
        <f>SUM(C216:C219)</f>
        <v>0</v>
      </c>
      <c r="D215" s="6">
        <f>SUM(D216:D219)</f>
        <v>0</v>
      </c>
      <c r="E215" s="6">
        <f>SUM(E216:E219)</f>
        <v>19460860</v>
      </c>
      <c r="F215" s="6">
        <f>SUM(F216:F219)</f>
        <v>4492903</v>
      </c>
      <c r="G215" s="7">
        <f t="shared" si="12"/>
        <v>23.086867692383585</v>
      </c>
    </row>
    <row r="216" spans="1:7" s="13" customFormat="1" x14ac:dyDescent="0.25">
      <c r="A216" s="16" t="s">
        <v>215</v>
      </c>
      <c r="B216" s="17">
        <v>376295.97</v>
      </c>
      <c r="C216" s="10">
        <v>0</v>
      </c>
      <c r="D216" s="10">
        <v>0</v>
      </c>
      <c r="E216" s="11">
        <f>+B216+C216+D216</f>
        <v>376295.97</v>
      </c>
      <c r="F216" s="11">
        <v>64584</v>
      </c>
      <c r="G216" s="12">
        <f t="shared" si="12"/>
        <v>17.163085748699356</v>
      </c>
    </row>
    <row r="217" spans="1:7" s="13" customFormat="1" ht="36" x14ac:dyDescent="0.25">
      <c r="A217" s="16" t="s">
        <v>216</v>
      </c>
      <c r="B217" s="17">
        <v>12632627.189999999</v>
      </c>
      <c r="C217" s="10">
        <v>0</v>
      </c>
      <c r="D217" s="10">
        <v>0</v>
      </c>
      <c r="E217" s="11">
        <f>+B217+C217+D217</f>
        <v>12632627.189999999</v>
      </c>
      <c r="F217" s="11">
        <v>1585668</v>
      </c>
      <c r="G217" s="12">
        <f t="shared" si="12"/>
        <v>12.552163347741446</v>
      </c>
    </row>
    <row r="218" spans="1:7" s="20" customFormat="1" ht="36" x14ac:dyDescent="0.25">
      <c r="A218" s="16" t="s">
        <v>217</v>
      </c>
      <c r="B218" s="17">
        <v>6451936.8399999999</v>
      </c>
      <c r="C218" s="10">
        <v>0</v>
      </c>
      <c r="D218" s="10">
        <v>0</v>
      </c>
      <c r="E218" s="11">
        <f>+B218+C218+D218</f>
        <v>6451936.8399999999</v>
      </c>
      <c r="F218" s="11">
        <v>2832830</v>
      </c>
      <c r="G218" s="12">
        <f t="shared" si="12"/>
        <v>43.906660437798088</v>
      </c>
    </row>
    <row r="219" spans="1:7" s="13" customFormat="1" ht="24" x14ac:dyDescent="0.25">
      <c r="A219" s="16" t="s">
        <v>218</v>
      </c>
      <c r="B219" s="17">
        <v>0</v>
      </c>
      <c r="C219" s="10">
        <v>0</v>
      </c>
      <c r="D219" s="10">
        <v>0</v>
      </c>
      <c r="E219" s="11">
        <f>+B219+C219+D219</f>
        <v>0</v>
      </c>
      <c r="F219" s="11">
        <v>9821</v>
      </c>
      <c r="G219" s="12">
        <f t="shared" si="12"/>
        <v>100</v>
      </c>
    </row>
    <row r="220" spans="1:7" x14ac:dyDescent="0.25">
      <c r="A220" s="14" t="s">
        <v>219</v>
      </c>
      <c r="B220" s="15">
        <f>SUM(B221:B240)</f>
        <v>95082758.989999995</v>
      </c>
      <c r="C220" s="6">
        <f>SUM(C221:C241)</f>
        <v>0</v>
      </c>
      <c r="D220" s="6">
        <f>SUM(D221:D241)</f>
        <v>0</v>
      </c>
      <c r="E220" s="6">
        <f>SUM(E221:E241)</f>
        <v>95082758.989999995</v>
      </c>
      <c r="F220" s="6">
        <f>SUM(F221:F241)</f>
        <v>32422298.43</v>
      </c>
      <c r="G220" s="7">
        <f t="shared" si="12"/>
        <v>34.099029912888732</v>
      </c>
    </row>
    <row r="221" spans="1:7" s="13" customFormat="1" x14ac:dyDescent="0.25">
      <c r="A221" s="16" t="s">
        <v>220</v>
      </c>
      <c r="B221" s="17">
        <v>25970.11</v>
      </c>
      <c r="C221" s="10">
        <v>0</v>
      </c>
      <c r="D221" s="10">
        <v>0</v>
      </c>
      <c r="E221" s="11">
        <f t="shared" ref="E221:E241" si="14">+B221+C221+D221</f>
        <v>25970.11</v>
      </c>
      <c r="F221" s="11">
        <v>7184</v>
      </c>
      <c r="G221" s="12">
        <f t="shared" si="12"/>
        <v>27.662570547448585</v>
      </c>
    </row>
    <row r="222" spans="1:7" s="13" customFormat="1" x14ac:dyDescent="0.25">
      <c r="A222" s="16" t="s">
        <v>221</v>
      </c>
      <c r="B222" s="17">
        <v>1304061.53</v>
      </c>
      <c r="C222" s="10">
        <v>0</v>
      </c>
      <c r="D222" s="10">
        <v>0</v>
      </c>
      <c r="E222" s="11">
        <f t="shared" si="14"/>
        <v>1304061.53</v>
      </c>
      <c r="F222" s="11">
        <v>393755.5</v>
      </c>
      <c r="G222" s="12">
        <f t="shared" si="12"/>
        <v>30.194549178979308</v>
      </c>
    </row>
    <row r="223" spans="1:7" s="13" customFormat="1" ht="24" x14ac:dyDescent="0.25">
      <c r="A223" s="16" t="s">
        <v>222</v>
      </c>
      <c r="B223" s="17">
        <v>76579.92</v>
      </c>
      <c r="C223" s="10">
        <v>0</v>
      </c>
      <c r="D223" s="10">
        <v>0</v>
      </c>
      <c r="E223" s="11">
        <f t="shared" si="14"/>
        <v>76579.92</v>
      </c>
      <c r="F223" s="11">
        <v>32718</v>
      </c>
      <c r="G223" s="12">
        <f t="shared" si="12"/>
        <v>42.723993443712139</v>
      </c>
    </row>
    <row r="224" spans="1:7" s="20" customFormat="1" x14ac:dyDescent="0.25">
      <c r="A224" s="16" t="s">
        <v>223</v>
      </c>
      <c r="B224" s="17">
        <v>18885.650000000001</v>
      </c>
      <c r="C224" s="10">
        <v>0</v>
      </c>
      <c r="D224" s="10">
        <v>0</v>
      </c>
      <c r="E224" s="11">
        <f t="shared" si="14"/>
        <v>18885.650000000001</v>
      </c>
      <c r="F224" s="11">
        <v>435.91</v>
      </c>
      <c r="G224" s="12">
        <f t="shared" si="12"/>
        <v>2.3081546041571244</v>
      </c>
    </row>
    <row r="225" spans="1:7" s="13" customFormat="1" ht="36" x14ac:dyDescent="0.25">
      <c r="A225" s="16" t="s">
        <v>224</v>
      </c>
      <c r="B225" s="17">
        <v>10131062.460000001</v>
      </c>
      <c r="C225" s="10">
        <v>0</v>
      </c>
      <c r="D225" s="10">
        <v>0</v>
      </c>
      <c r="E225" s="11">
        <f t="shared" si="14"/>
        <v>10131062.460000001</v>
      </c>
      <c r="F225" s="11">
        <v>3059766.7</v>
      </c>
      <c r="G225" s="12">
        <f t="shared" si="12"/>
        <v>30.201834329624695</v>
      </c>
    </row>
    <row r="226" spans="1:7" s="13" customFormat="1" ht="24" x14ac:dyDescent="0.25">
      <c r="A226" s="16" t="s">
        <v>225</v>
      </c>
      <c r="B226" s="17">
        <v>166963.38</v>
      </c>
      <c r="C226" s="10">
        <v>0</v>
      </c>
      <c r="D226" s="10">
        <v>0</v>
      </c>
      <c r="E226" s="11">
        <f t="shared" si="14"/>
        <v>166963.38</v>
      </c>
      <c r="F226" s="11">
        <v>31800</v>
      </c>
      <c r="G226" s="12">
        <f t="shared" si="12"/>
        <v>19.046092622226503</v>
      </c>
    </row>
    <row r="227" spans="1:7" s="13" customFormat="1" ht="24" x14ac:dyDescent="0.25">
      <c r="A227" s="16" t="s">
        <v>226</v>
      </c>
      <c r="B227" s="17">
        <v>5455561.9199999999</v>
      </c>
      <c r="C227" s="10">
        <v>0</v>
      </c>
      <c r="D227" s="10">
        <v>0</v>
      </c>
      <c r="E227" s="11">
        <f t="shared" si="14"/>
        <v>5455561.9199999999</v>
      </c>
      <c r="F227" s="11">
        <v>1630981.5</v>
      </c>
      <c r="G227" s="12">
        <f t="shared" si="12"/>
        <v>29.895756366009678</v>
      </c>
    </row>
    <row r="228" spans="1:7" s="13" customFormat="1" ht="24" x14ac:dyDescent="0.25">
      <c r="A228" s="16" t="s">
        <v>227</v>
      </c>
      <c r="B228" s="17">
        <v>3612070.39</v>
      </c>
      <c r="C228" s="10">
        <v>0</v>
      </c>
      <c r="D228" s="10">
        <v>0</v>
      </c>
      <c r="E228" s="11">
        <f t="shared" si="14"/>
        <v>3612070.39</v>
      </c>
      <c r="F228" s="11">
        <v>754719.32</v>
      </c>
      <c r="G228" s="12">
        <f t="shared" si="12"/>
        <v>20.894369115547605</v>
      </c>
    </row>
    <row r="229" spans="1:7" s="13" customFormat="1" ht="24" x14ac:dyDescent="0.25">
      <c r="A229" s="16" t="s">
        <v>228</v>
      </c>
      <c r="B229" s="17">
        <v>557619.99</v>
      </c>
      <c r="C229" s="10">
        <v>0</v>
      </c>
      <c r="D229" s="10">
        <v>0</v>
      </c>
      <c r="E229" s="11">
        <f t="shared" si="14"/>
        <v>557619.99</v>
      </c>
      <c r="F229" s="11">
        <v>586390</v>
      </c>
      <c r="G229" s="12">
        <f t="shared" si="12"/>
        <v>105.1594294530223</v>
      </c>
    </row>
    <row r="230" spans="1:7" s="13" customFormat="1" ht="24" x14ac:dyDescent="0.25">
      <c r="A230" s="16" t="s">
        <v>229</v>
      </c>
      <c r="B230" s="17">
        <v>50351778.909999996</v>
      </c>
      <c r="C230" s="10">
        <v>0</v>
      </c>
      <c r="D230" s="10">
        <v>0</v>
      </c>
      <c r="E230" s="11">
        <f t="shared" si="14"/>
        <v>50351778.909999996</v>
      </c>
      <c r="F230" s="11">
        <v>19583307.5</v>
      </c>
      <c r="G230" s="12">
        <f t="shared" si="12"/>
        <v>38.892980394999917</v>
      </c>
    </row>
    <row r="231" spans="1:7" s="13" customFormat="1" ht="24" x14ac:dyDescent="0.25">
      <c r="A231" s="16" t="s">
        <v>229</v>
      </c>
      <c r="B231" s="17">
        <v>14774.84</v>
      </c>
      <c r="C231" s="10">
        <v>0</v>
      </c>
      <c r="D231" s="10">
        <v>0</v>
      </c>
      <c r="E231" s="11">
        <f t="shared" si="14"/>
        <v>14774.84</v>
      </c>
      <c r="F231" s="11">
        <v>470</v>
      </c>
      <c r="G231" s="12">
        <f t="shared" si="12"/>
        <v>3.1810835176556904</v>
      </c>
    </row>
    <row r="232" spans="1:7" s="13" customFormat="1" ht="24" x14ac:dyDescent="0.25">
      <c r="A232" s="16" t="s">
        <v>230</v>
      </c>
      <c r="B232" s="17">
        <v>4799.2</v>
      </c>
      <c r="C232" s="10">
        <v>0</v>
      </c>
      <c r="D232" s="10">
        <v>0</v>
      </c>
      <c r="E232" s="11">
        <f t="shared" si="14"/>
        <v>4799.2</v>
      </c>
      <c r="F232" s="11">
        <v>2216</v>
      </c>
      <c r="G232" s="12">
        <f t="shared" si="12"/>
        <v>46.174362393732288</v>
      </c>
    </row>
    <row r="233" spans="1:7" s="13" customFormat="1" ht="24" x14ac:dyDescent="0.25">
      <c r="A233" s="16" t="s">
        <v>231</v>
      </c>
      <c r="B233" s="17">
        <v>115275.3</v>
      </c>
      <c r="C233" s="10">
        <v>0</v>
      </c>
      <c r="D233" s="10">
        <v>0</v>
      </c>
      <c r="E233" s="11">
        <f t="shared" si="14"/>
        <v>115275.3</v>
      </c>
      <c r="F233" s="11">
        <v>40727</v>
      </c>
      <c r="G233" s="12">
        <f t="shared" si="12"/>
        <v>35.330205169711114</v>
      </c>
    </row>
    <row r="234" spans="1:7" s="13" customFormat="1" ht="24" x14ac:dyDescent="0.25">
      <c r="A234" s="16" t="s">
        <v>232</v>
      </c>
      <c r="B234" s="17">
        <v>227572.71</v>
      </c>
      <c r="C234" s="10">
        <v>0</v>
      </c>
      <c r="D234" s="10">
        <v>0</v>
      </c>
      <c r="E234" s="11">
        <f t="shared" si="14"/>
        <v>227572.71</v>
      </c>
      <c r="F234" s="11">
        <v>54910</v>
      </c>
      <c r="G234" s="12">
        <f t="shared" ref="G234:G299" si="15">IF(F234=0,0,IF(E234=0,100,F234/E234*100))</f>
        <v>24.128552144938645</v>
      </c>
    </row>
    <row r="235" spans="1:7" s="13" customFormat="1" ht="24" x14ac:dyDescent="0.25">
      <c r="A235" s="16" t="s">
        <v>233</v>
      </c>
      <c r="B235" s="17">
        <v>458878.76</v>
      </c>
      <c r="C235" s="10">
        <v>0</v>
      </c>
      <c r="D235" s="10">
        <v>0</v>
      </c>
      <c r="E235" s="11">
        <f t="shared" si="14"/>
        <v>458878.76</v>
      </c>
      <c r="F235" s="11">
        <v>266389</v>
      </c>
      <c r="G235" s="12">
        <f t="shared" si="15"/>
        <v>58.05215303493236</v>
      </c>
    </row>
    <row r="236" spans="1:7" s="13" customFormat="1" ht="24" x14ac:dyDescent="0.25">
      <c r="A236" s="16" t="s">
        <v>234</v>
      </c>
      <c r="B236" s="17">
        <v>2415957.2599999998</v>
      </c>
      <c r="C236" s="10">
        <v>0</v>
      </c>
      <c r="D236" s="10">
        <v>0</v>
      </c>
      <c r="E236" s="11">
        <f t="shared" si="14"/>
        <v>2415957.2599999998</v>
      </c>
      <c r="F236" s="11">
        <v>564670</v>
      </c>
      <c r="G236" s="12">
        <f t="shared" si="15"/>
        <v>23.372516118103846</v>
      </c>
    </row>
    <row r="237" spans="1:7" s="13" customFormat="1" ht="24" x14ac:dyDescent="0.25">
      <c r="A237" s="16" t="s">
        <v>235</v>
      </c>
      <c r="B237" s="17">
        <v>19448362.920000002</v>
      </c>
      <c r="C237" s="10">
        <v>0</v>
      </c>
      <c r="D237" s="10">
        <v>0</v>
      </c>
      <c r="E237" s="11">
        <f t="shared" si="14"/>
        <v>19448362.920000002</v>
      </c>
      <c r="F237" s="11">
        <v>5103856</v>
      </c>
      <c r="G237" s="12">
        <f t="shared" si="15"/>
        <v>26.243113731446137</v>
      </c>
    </row>
    <row r="238" spans="1:7" s="13" customFormat="1" ht="24" x14ac:dyDescent="0.25">
      <c r="A238" s="16" t="s">
        <v>236</v>
      </c>
      <c r="B238" s="17">
        <v>578095.61</v>
      </c>
      <c r="C238" s="10">
        <v>0</v>
      </c>
      <c r="D238" s="10">
        <v>0</v>
      </c>
      <c r="E238" s="11">
        <f t="shared" si="14"/>
        <v>578095.61</v>
      </c>
      <c r="F238" s="11">
        <v>185818</v>
      </c>
      <c r="G238" s="12">
        <f t="shared" si="15"/>
        <v>32.143125944166918</v>
      </c>
    </row>
    <row r="239" spans="1:7" s="13" customFormat="1" ht="24" x14ac:dyDescent="0.25">
      <c r="A239" s="16" t="s">
        <v>237</v>
      </c>
      <c r="B239" s="17">
        <v>2497.4899999999998</v>
      </c>
      <c r="C239" s="10">
        <v>0</v>
      </c>
      <c r="D239" s="10">
        <v>0</v>
      </c>
      <c r="E239" s="11">
        <f t="shared" si="14"/>
        <v>2497.4899999999998</v>
      </c>
      <c r="F239" s="11">
        <v>0</v>
      </c>
      <c r="G239" s="12">
        <f t="shared" si="15"/>
        <v>0</v>
      </c>
    </row>
    <row r="240" spans="1:7" s="13" customFormat="1" ht="24" x14ac:dyDescent="0.25">
      <c r="A240" s="16" t="s">
        <v>238</v>
      </c>
      <c r="B240" s="17">
        <v>115990.64</v>
      </c>
      <c r="C240" s="10">
        <v>0</v>
      </c>
      <c r="D240" s="10">
        <v>0</v>
      </c>
      <c r="E240" s="11">
        <f t="shared" si="14"/>
        <v>115990.64</v>
      </c>
      <c r="F240" s="11">
        <v>119856</v>
      </c>
      <c r="G240" s="12">
        <f t="shared" si="15"/>
        <v>103.33247579287432</v>
      </c>
    </row>
    <row r="241" spans="1:7" s="13" customFormat="1" ht="24" x14ac:dyDescent="0.25">
      <c r="A241" s="16" t="s">
        <v>239</v>
      </c>
      <c r="B241" s="19">
        <v>0</v>
      </c>
      <c r="C241" s="10">
        <v>0</v>
      </c>
      <c r="D241" s="10">
        <v>0</v>
      </c>
      <c r="E241" s="11">
        <f t="shared" si="14"/>
        <v>0</v>
      </c>
      <c r="F241" s="11">
        <v>2328</v>
      </c>
      <c r="G241" s="12">
        <f t="shared" si="15"/>
        <v>100</v>
      </c>
    </row>
    <row r="242" spans="1:7" x14ac:dyDescent="0.25">
      <c r="A242" s="14" t="s">
        <v>240</v>
      </c>
      <c r="B242" s="15">
        <f>SUM(B243:B252)</f>
        <v>3044545.0100000002</v>
      </c>
      <c r="C242" s="6">
        <f>SUM(C243:C252)</f>
        <v>0</v>
      </c>
      <c r="D242" s="6">
        <f>SUM(D243:D252)</f>
        <v>0</v>
      </c>
      <c r="E242" s="6">
        <f>SUM(E243:E252)</f>
        <v>3044545.0100000002</v>
      </c>
      <c r="F242" s="6">
        <f>SUM(F243:F252)</f>
        <v>320009.3</v>
      </c>
      <c r="G242" s="7">
        <f t="shared" si="15"/>
        <v>10.510907178212484</v>
      </c>
    </row>
    <row r="243" spans="1:7" s="13" customFormat="1" ht="24" x14ac:dyDescent="0.25">
      <c r="A243" s="16" t="s">
        <v>241</v>
      </c>
      <c r="B243" s="17">
        <v>1956700.77</v>
      </c>
      <c r="C243" s="10">
        <v>0</v>
      </c>
      <c r="D243" s="10">
        <v>0</v>
      </c>
      <c r="E243" s="11">
        <f t="shared" ref="E243:E252" si="16">+B243+C243+D243</f>
        <v>1956700.77</v>
      </c>
      <c r="F243" s="11">
        <v>160398</v>
      </c>
      <c r="G243" s="12">
        <f t="shared" si="15"/>
        <v>8.1973699023995366</v>
      </c>
    </row>
    <row r="244" spans="1:7" s="20" customFormat="1" ht="48" x14ac:dyDescent="0.25">
      <c r="A244" s="16" t="s">
        <v>242</v>
      </c>
      <c r="B244" s="17">
        <v>10286.48</v>
      </c>
      <c r="C244" s="10">
        <v>0</v>
      </c>
      <c r="D244" s="10">
        <v>0</v>
      </c>
      <c r="E244" s="11">
        <f t="shared" si="16"/>
        <v>10286.48</v>
      </c>
      <c r="F244" s="11">
        <v>0</v>
      </c>
      <c r="G244" s="12">
        <f t="shared" si="15"/>
        <v>0</v>
      </c>
    </row>
    <row r="245" spans="1:7" s="13" customFormat="1" x14ac:dyDescent="0.25">
      <c r="A245" s="16" t="s">
        <v>243</v>
      </c>
      <c r="B245" s="17">
        <v>47676.31</v>
      </c>
      <c r="C245" s="10">
        <v>0</v>
      </c>
      <c r="D245" s="10">
        <v>0</v>
      </c>
      <c r="E245" s="11">
        <f t="shared" si="16"/>
        <v>47676.31</v>
      </c>
      <c r="F245" s="11">
        <v>6827.3</v>
      </c>
      <c r="G245" s="12">
        <f t="shared" si="15"/>
        <v>14.320109924614552</v>
      </c>
    </row>
    <row r="246" spans="1:7" s="13" customFormat="1" ht="36" x14ac:dyDescent="0.25">
      <c r="A246" s="16" t="s">
        <v>244</v>
      </c>
      <c r="B246" s="17">
        <v>0</v>
      </c>
      <c r="C246" s="10">
        <v>0</v>
      </c>
      <c r="D246" s="10">
        <v>0</v>
      </c>
      <c r="E246" s="11">
        <f t="shared" si="16"/>
        <v>0</v>
      </c>
      <c r="F246" s="11">
        <v>1094</v>
      </c>
      <c r="G246" s="12">
        <f t="shared" si="15"/>
        <v>100</v>
      </c>
    </row>
    <row r="247" spans="1:7" s="13" customFormat="1" ht="60" x14ac:dyDescent="0.25">
      <c r="A247" s="16" t="s">
        <v>245</v>
      </c>
      <c r="B247" s="17">
        <v>325553.73</v>
      </c>
      <c r="C247" s="10">
        <v>0</v>
      </c>
      <c r="D247" s="10">
        <v>0</v>
      </c>
      <c r="E247" s="11">
        <f t="shared" si="16"/>
        <v>325553.73</v>
      </c>
      <c r="F247" s="11">
        <v>29364</v>
      </c>
      <c r="G247" s="12">
        <f t="shared" si="15"/>
        <v>9.0197092811684261</v>
      </c>
    </row>
    <row r="248" spans="1:7" s="13" customFormat="1" ht="24" x14ac:dyDescent="0.25">
      <c r="A248" s="16" t="s">
        <v>246</v>
      </c>
      <c r="B248" s="17">
        <v>35485.69</v>
      </c>
      <c r="C248" s="10">
        <v>0</v>
      </c>
      <c r="D248" s="10">
        <v>0</v>
      </c>
      <c r="E248" s="11">
        <f t="shared" si="16"/>
        <v>35485.69</v>
      </c>
      <c r="F248" s="11">
        <v>3980</v>
      </c>
      <c r="G248" s="12">
        <f t="shared" si="15"/>
        <v>11.215788674251508</v>
      </c>
    </row>
    <row r="249" spans="1:7" s="13" customFormat="1" x14ac:dyDescent="0.25">
      <c r="A249" s="16" t="s">
        <v>247</v>
      </c>
      <c r="B249" s="17">
        <v>8370.98</v>
      </c>
      <c r="C249" s="10">
        <v>0</v>
      </c>
      <c r="D249" s="10">
        <v>0</v>
      </c>
      <c r="E249" s="11">
        <f t="shared" si="16"/>
        <v>8370.98</v>
      </c>
      <c r="F249" s="11">
        <v>2090</v>
      </c>
      <c r="G249" s="12">
        <f t="shared" si="15"/>
        <v>24.967208140504457</v>
      </c>
    </row>
    <row r="250" spans="1:7" s="13" customFormat="1" ht="48" x14ac:dyDescent="0.25">
      <c r="A250" s="16" t="s">
        <v>248</v>
      </c>
      <c r="B250" s="17">
        <v>133037.66</v>
      </c>
      <c r="C250" s="10">
        <v>0</v>
      </c>
      <c r="D250" s="10">
        <v>0</v>
      </c>
      <c r="E250" s="11">
        <f t="shared" si="16"/>
        <v>133037.66</v>
      </c>
      <c r="F250" s="11">
        <v>40991</v>
      </c>
      <c r="G250" s="12">
        <f t="shared" si="15"/>
        <v>30.81157621082632</v>
      </c>
    </row>
    <row r="251" spans="1:7" s="13" customFormat="1" ht="24" x14ac:dyDescent="0.25">
      <c r="A251" s="16" t="s">
        <v>249</v>
      </c>
      <c r="B251" s="17">
        <v>527433.39</v>
      </c>
      <c r="C251" s="10">
        <v>0</v>
      </c>
      <c r="D251" s="10">
        <v>0</v>
      </c>
      <c r="E251" s="11">
        <f t="shared" si="16"/>
        <v>527433.39</v>
      </c>
      <c r="F251" s="11">
        <v>75067</v>
      </c>
      <c r="G251" s="12">
        <f t="shared" si="15"/>
        <v>14.23250810874905</v>
      </c>
    </row>
    <row r="252" spans="1:7" s="13" customFormat="1" ht="24" x14ac:dyDescent="0.25">
      <c r="A252" s="16" t="s">
        <v>250</v>
      </c>
      <c r="B252" s="17">
        <v>0</v>
      </c>
      <c r="C252" s="10">
        <v>0</v>
      </c>
      <c r="D252" s="10">
        <v>0</v>
      </c>
      <c r="E252" s="11">
        <f t="shared" si="16"/>
        <v>0</v>
      </c>
      <c r="F252" s="11">
        <v>198</v>
      </c>
      <c r="G252" s="12">
        <f t="shared" si="15"/>
        <v>100</v>
      </c>
    </row>
    <row r="253" spans="1:7" s="1" customFormat="1" x14ac:dyDescent="0.25">
      <c r="A253" s="14" t="s">
        <v>251</v>
      </c>
      <c r="B253" s="15">
        <f>SUM(B254)</f>
        <v>0</v>
      </c>
      <c r="C253" s="6">
        <f>SUM(C254)</f>
        <v>0</v>
      </c>
      <c r="D253" s="6">
        <f>SUM(D254)</f>
        <v>0</v>
      </c>
      <c r="E253" s="6">
        <f>SUM(E254)</f>
        <v>0</v>
      </c>
      <c r="F253" s="6">
        <f>SUM(F254)</f>
        <v>-59939168.399999999</v>
      </c>
      <c r="G253" s="7">
        <f t="shared" si="15"/>
        <v>100</v>
      </c>
    </row>
    <row r="254" spans="1:7" s="13" customFormat="1" ht="24" x14ac:dyDescent="0.25">
      <c r="A254" s="18" t="s">
        <v>252</v>
      </c>
      <c r="B254" s="19">
        <v>0</v>
      </c>
      <c r="C254" s="10">
        <v>0</v>
      </c>
      <c r="D254" s="10">
        <v>0</v>
      </c>
      <c r="E254" s="11">
        <f>+B254+C254+D254</f>
        <v>0</v>
      </c>
      <c r="F254" s="11">
        <v>-59939168.399999999</v>
      </c>
      <c r="G254" s="12">
        <f t="shared" si="15"/>
        <v>100</v>
      </c>
    </row>
    <row r="255" spans="1:7" x14ac:dyDescent="0.25">
      <c r="A255" s="14" t="s">
        <v>196</v>
      </c>
      <c r="B255" s="15">
        <f>SUM(B256:B264)</f>
        <v>6393314.0099999998</v>
      </c>
      <c r="C255" s="6">
        <f>SUM(C256:C264)</f>
        <v>0</v>
      </c>
      <c r="D255" s="6">
        <f>SUM(D256:D264)</f>
        <v>0</v>
      </c>
      <c r="E255" s="6">
        <f>SUM(E256:E264)</f>
        <v>6393314.0099999998</v>
      </c>
      <c r="F255" s="6">
        <f>SUM(F256:F264)</f>
        <v>1208359</v>
      </c>
      <c r="G255" s="7">
        <f t="shared" si="15"/>
        <v>18.900354309360758</v>
      </c>
    </row>
    <row r="256" spans="1:7" s="13" customFormat="1" ht="24" x14ac:dyDescent="0.25">
      <c r="A256" s="16" t="s">
        <v>253</v>
      </c>
      <c r="B256" s="17">
        <v>4631579</v>
      </c>
      <c r="C256" s="10">
        <v>0</v>
      </c>
      <c r="D256" s="10">
        <v>0</v>
      </c>
      <c r="E256" s="11">
        <f t="shared" ref="E256:E264" si="17">+B256+C256+D256</f>
        <v>4631579</v>
      </c>
      <c r="F256" s="11">
        <v>1064070</v>
      </c>
      <c r="G256" s="12">
        <f t="shared" si="15"/>
        <v>22.974238375292746</v>
      </c>
    </row>
    <row r="257" spans="1:7" s="20" customFormat="1" ht="48" x14ac:dyDescent="0.25">
      <c r="A257" s="16" t="s">
        <v>254</v>
      </c>
      <c r="B257" s="17">
        <v>21513.26</v>
      </c>
      <c r="C257" s="10">
        <v>0</v>
      </c>
      <c r="D257" s="10">
        <v>0</v>
      </c>
      <c r="E257" s="11">
        <f t="shared" si="17"/>
        <v>21513.26</v>
      </c>
      <c r="F257" s="11">
        <v>11462</v>
      </c>
      <c r="G257" s="12">
        <f t="shared" si="15"/>
        <v>53.278768536242303</v>
      </c>
    </row>
    <row r="258" spans="1:7" s="13" customFormat="1" ht="36" x14ac:dyDescent="0.25">
      <c r="A258" s="16" t="s">
        <v>255</v>
      </c>
      <c r="B258" s="17">
        <v>8873.5</v>
      </c>
      <c r="C258" s="10">
        <v>0</v>
      </c>
      <c r="D258" s="10">
        <v>0</v>
      </c>
      <c r="E258" s="11">
        <f t="shared" si="17"/>
        <v>8873.5</v>
      </c>
      <c r="F258" s="11">
        <v>3644</v>
      </c>
      <c r="G258" s="12">
        <f t="shared" si="15"/>
        <v>41.06609567814278</v>
      </c>
    </row>
    <row r="259" spans="1:7" s="13" customFormat="1" ht="36" x14ac:dyDescent="0.25">
      <c r="A259" s="16" t="s">
        <v>256</v>
      </c>
      <c r="B259" s="17">
        <v>871497.12</v>
      </c>
      <c r="C259" s="10">
        <v>0</v>
      </c>
      <c r="D259" s="10">
        <v>0</v>
      </c>
      <c r="E259" s="11">
        <f t="shared" si="17"/>
        <v>871497.12</v>
      </c>
      <c r="F259" s="11">
        <v>14568</v>
      </c>
      <c r="G259" s="12">
        <f t="shared" si="15"/>
        <v>1.6716062125368814</v>
      </c>
    </row>
    <row r="260" spans="1:7" s="13" customFormat="1" ht="36" x14ac:dyDescent="0.25">
      <c r="A260" s="16" t="s">
        <v>257</v>
      </c>
      <c r="B260" s="17">
        <v>16900.400000000001</v>
      </c>
      <c r="C260" s="10">
        <v>0</v>
      </c>
      <c r="D260" s="10">
        <v>0</v>
      </c>
      <c r="E260" s="11">
        <f t="shared" si="17"/>
        <v>16900.400000000001</v>
      </c>
      <c r="F260" s="11">
        <v>0</v>
      </c>
      <c r="G260" s="12">
        <f t="shared" si="15"/>
        <v>0</v>
      </c>
    </row>
    <row r="261" spans="1:7" s="20" customFormat="1" ht="48" x14ac:dyDescent="0.25">
      <c r="A261" s="16" t="s">
        <v>258</v>
      </c>
      <c r="B261" s="17">
        <v>143810.01999999999</v>
      </c>
      <c r="C261" s="10">
        <v>0</v>
      </c>
      <c r="D261" s="10">
        <v>0</v>
      </c>
      <c r="E261" s="11">
        <f t="shared" si="17"/>
        <v>143810.01999999999</v>
      </c>
      <c r="F261" s="11">
        <v>22403</v>
      </c>
      <c r="G261" s="12">
        <f t="shared" si="15"/>
        <v>15.578191283194315</v>
      </c>
    </row>
    <row r="262" spans="1:7" s="13" customFormat="1" ht="48" x14ac:dyDescent="0.25">
      <c r="A262" s="16" t="s">
        <v>259</v>
      </c>
      <c r="B262" s="17">
        <v>635994.72</v>
      </c>
      <c r="C262" s="10">
        <v>0</v>
      </c>
      <c r="D262" s="10">
        <v>0</v>
      </c>
      <c r="E262" s="11">
        <f t="shared" si="17"/>
        <v>635994.72</v>
      </c>
      <c r="F262" s="11">
        <v>83812</v>
      </c>
      <c r="G262" s="12">
        <f t="shared" si="15"/>
        <v>13.178096824451623</v>
      </c>
    </row>
    <row r="263" spans="1:7" s="20" customFormat="1" ht="24" x14ac:dyDescent="0.25">
      <c r="A263" s="16" t="s">
        <v>260</v>
      </c>
      <c r="B263" s="17">
        <v>12667.44</v>
      </c>
      <c r="C263" s="10">
        <v>0</v>
      </c>
      <c r="D263" s="10">
        <v>0</v>
      </c>
      <c r="E263" s="11">
        <f t="shared" si="17"/>
        <v>12667.44</v>
      </c>
      <c r="F263" s="11">
        <v>3120</v>
      </c>
      <c r="G263" s="12">
        <f t="shared" si="15"/>
        <v>24.630075216460469</v>
      </c>
    </row>
    <row r="264" spans="1:7" s="13" customFormat="1" ht="24" x14ac:dyDescent="0.25">
      <c r="A264" s="16" t="s">
        <v>261</v>
      </c>
      <c r="B264" s="17">
        <v>50478.55</v>
      </c>
      <c r="C264" s="10">
        <v>0</v>
      </c>
      <c r="D264" s="10">
        <v>0</v>
      </c>
      <c r="E264" s="11">
        <f t="shared" si="17"/>
        <v>50478.55</v>
      </c>
      <c r="F264" s="11">
        <v>5280</v>
      </c>
      <c r="G264" s="12">
        <f t="shared" si="15"/>
        <v>10.459888408046586</v>
      </c>
    </row>
    <row r="265" spans="1:7" s="1" customFormat="1" x14ac:dyDescent="0.25">
      <c r="A265" s="14" t="s">
        <v>262</v>
      </c>
      <c r="B265" s="15">
        <f>SUM(B266)</f>
        <v>170665</v>
      </c>
      <c r="C265" s="6">
        <f>SUM(C266)</f>
        <v>0</v>
      </c>
      <c r="D265" s="6">
        <f>SUM(D266)</f>
        <v>0</v>
      </c>
      <c r="E265" s="6">
        <f>SUM(E266)</f>
        <v>170665</v>
      </c>
      <c r="F265" s="6">
        <f>SUM(F266)</f>
        <v>31181</v>
      </c>
      <c r="G265" s="7">
        <f t="shared" si="15"/>
        <v>18.27029560835555</v>
      </c>
    </row>
    <row r="266" spans="1:7" s="13" customFormat="1" ht="24" x14ac:dyDescent="0.25">
      <c r="A266" s="16" t="s">
        <v>263</v>
      </c>
      <c r="B266" s="17">
        <v>170665</v>
      </c>
      <c r="C266" s="10">
        <v>0</v>
      </c>
      <c r="D266" s="10">
        <v>0</v>
      </c>
      <c r="E266" s="11">
        <f>+B266+C266+D266</f>
        <v>170665</v>
      </c>
      <c r="F266" s="11">
        <v>31181</v>
      </c>
      <c r="G266" s="12">
        <f t="shared" si="15"/>
        <v>18.27029560835555</v>
      </c>
    </row>
    <row r="267" spans="1:7" x14ac:dyDescent="0.25">
      <c r="A267" s="14" t="s">
        <v>264</v>
      </c>
      <c r="B267" s="15">
        <f>SUM(B268:B272)</f>
        <v>69477730</v>
      </c>
      <c r="C267" s="6">
        <f>SUM(C268:C272)</f>
        <v>0</v>
      </c>
      <c r="D267" s="6">
        <f>SUM(D268:D272)</f>
        <v>0</v>
      </c>
      <c r="E267" s="6">
        <f>SUM(E268:E272)</f>
        <v>69477730</v>
      </c>
      <c r="F267" s="6">
        <f>SUM(F268:F272)</f>
        <v>17260631.43</v>
      </c>
      <c r="G267" s="7">
        <f t="shared" si="15"/>
        <v>24.843401518731252</v>
      </c>
    </row>
    <row r="268" spans="1:7" s="13" customFormat="1" x14ac:dyDescent="0.25">
      <c r="A268" s="16" t="s">
        <v>265</v>
      </c>
      <c r="B268" s="17">
        <v>56859610</v>
      </c>
      <c r="C268" s="10">
        <v>0</v>
      </c>
      <c r="D268" s="10">
        <v>0</v>
      </c>
      <c r="E268" s="11">
        <f>+B268+C268+D268</f>
        <v>56859610</v>
      </c>
      <c r="F268" s="11">
        <v>14640837.539999999</v>
      </c>
      <c r="G268" s="12">
        <f t="shared" si="15"/>
        <v>25.749099475005195</v>
      </c>
    </row>
    <row r="269" spans="1:7" s="20" customFormat="1" ht="48" x14ac:dyDescent="0.25">
      <c r="A269" s="16" t="s">
        <v>266</v>
      </c>
      <c r="B269" s="17">
        <v>0</v>
      </c>
      <c r="C269" s="10">
        <v>0</v>
      </c>
      <c r="D269" s="10">
        <v>0</v>
      </c>
      <c r="E269" s="11">
        <f>+B269+C269+D269</f>
        <v>0</v>
      </c>
      <c r="F269" s="11">
        <v>-15177.36</v>
      </c>
      <c r="G269" s="12">
        <f t="shared" si="15"/>
        <v>100</v>
      </c>
    </row>
    <row r="270" spans="1:7" s="20" customFormat="1" ht="36" x14ac:dyDescent="0.25">
      <c r="A270" s="16" t="s">
        <v>267</v>
      </c>
      <c r="B270" s="17">
        <v>0</v>
      </c>
      <c r="C270" s="10">
        <v>0</v>
      </c>
      <c r="D270" s="10">
        <v>0</v>
      </c>
      <c r="E270" s="11">
        <f>+B270+C270+D270</f>
        <v>0</v>
      </c>
      <c r="F270" s="11">
        <v>-83607.7</v>
      </c>
      <c r="G270" s="12">
        <f t="shared" si="15"/>
        <v>100</v>
      </c>
    </row>
    <row r="271" spans="1:7" s="20" customFormat="1" x14ac:dyDescent="0.25">
      <c r="A271" s="16" t="s">
        <v>268</v>
      </c>
      <c r="B271" s="17">
        <v>12618120</v>
      </c>
      <c r="C271" s="10">
        <v>0</v>
      </c>
      <c r="D271" s="10">
        <v>0</v>
      </c>
      <c r="E271" s="11">
        <f>+B271+C271+D271</f>
        <v>12618120</v>
      </c>
      <c r="F271" s="11">
        <v>2719282.63</v>
      </c>
      <c r="G271" s="12">
        <f t="shared" si="15"/>
        <v>21.550616335872537</v>
      </c>
    </row>
    <row r="272" spans="1:7" s="20" customFormat="1" x14ac:dyDescent="0.25">
      <c r="A272" s="16" t="s">
        <v>269</v>
      </c>
      <c r="B272" s="17">
        <v>0</v>
      </c>
      <c r="C272" s="10">
        <v>0</v>
      </c>
      <c r="D272" s="10">
        <v>0</v>
      </c>
      <c r="E272" s="11">
        <f>+B272+C272+D272</f>
        <v>0</v>
      </c>
      <c r="F272" s="11">
        <v>-703.68</v>
      </c>
      <c r="G272" s="12">
        <f t="shared" si="15"/>
        <v>100</v>
      </c>
    </row>
    <row r="273" spans="1:8" s="1" customFormat="1" x14ac:dyDescent="0.25">
      <c r="A273" s="14" t="s">
        <v>270</v>
      </c>
      <c r="B273" s="15">
        <f>SUM(B274)</f>
        <v>261477681</v>
      </c>
      <c r="C273" s="6">
        <f>SUM(C274)</f>
        <v>19396.059999999998</v>
      </c>
      <c r="D273" s="6">
        <f>SUM(D274)</f>
        <v>0</v>
      </c>
      <c r="E273" s="6">
        <f>SUM(E274)</f>
        <v>261497077.06</v>
      </c>
      <c r="F273" s="6">
        <f>SUM(F274)</f>
        <v>72454753.399999991</v>
      </c>
      <c r="G273" s="7">
        <f t="shared" si="15"/>
        <v>27.707672381888759</v>
      </c>
    </row>
    <row r="274" spans="1:8" x14ac:dyDescent="0.25">
      <c r="A274" s="14" t="s">
        <v>271</v>
      </c>
      <c r="B274" s="15">
        <f>+B275</f>
        <v>261477681</v>
      </c>
      <c r="C274" s="6">
        <f>+C275</f>
        <v>19396.059999999998</v>
      </c>
      <c r="D274" s="6">
        <f>+D275</f>
        <v>0</v>
      </c>
      <c r="E274" s="6">
        <f>+E275</f>
        <v>261497077.06</v>
      </c>
      <c r="F274" s="6">
        <f>+F275</f>
        <v>72454753.399999991</v>
      </c>
      <c r="G274" s="7">
        <f t="shared" si="15"/>
        <v>27.707672381888759</v>
      </c>
    </row>
    <row r="275" spans="1:8" x14ac:dyDescent="0.25">
      <c r="A275" s="14" t="s">
        <v>272</v>
      </c>
      <c r="B275" s="15">
        <f>SUM(B276:B281)</f>
        <v>261477681</v>
      </c>
      <c r="C275" s="6">
        <f>SUM(C276:C281)</f>
        <v>19396.059999999998</v>
      </c>
      <c r="D275" s="6">
        <f>SUM(D276:D281)</f>
        <v>0</v>
      </c>
      <c r="E275" s="6">
        <f>SUM(E276:E281)</f>
        <v>261497077.06</v>
      </c>
      <c r="F275" s="6">
        <f>SUM(F276:F281)</f>
        <v>72454753.399999991</v>
      </c>
      <c r="G275" s="7">
        <f t="shared" si="15"/>
        <v>27.707672381888759</v>
      </c>
    </row>
    <row r="276" spans="1:8" s="20" customFormat="1" ht="24" x14ac:dyDescent="0.25">
      <c r="A276" s="16" t="s">
        <v>273</v>
      </c>
      <c r="B276" s="17">
        <v>8329063</v>
      </c>
      <c r="C276" s="10">
        <v>0</v>
      </c>
      <c r="D276" s="10">
        <v>0</v>
      </c>
      <c r="E276" s="11">
        <f t="shared" ref="E276:E281" si="18">+B276+C276+D276</f>
        <v>8329063</v>
      </c>
      <c r="F276" s="11">
        <v>1562938.05</v>
      </c>
      <c r="G276" s="12">
        <f t="shared" si="15"/>
        <v>18.764872471249166</v>
      </c>
    </row>
    <row r="277" spans="1:8" s="13" customFormat="1" ht="36" x14ac:dyDescent="0.25">
      <c r="A277" s="16" t="s">
        <v>274</v>
      </c>
      <c r="B277" s="17">
        <v>2704470</v>
      </c>
      <c r="C277" s="10">
        <v>0</v>
      </c>
      <c r="D277" s="10">
        <v>0</v>
      </c>
      <c r="E277" s="11">
        <f t="shared" si="18"/>
        <v>2704470</v>
      </c>
      <c r="F277" s="11">
        <v>741972</v>
      </c>
      <c r="G277" s="12">
        <f t="shared" si="15"/>
        <v>27.435024237651</v>
      </c>
    </row>
    <row r="278" spans="1:8" s="13" customFormat="1" x14ac:dyDescent="0.25">
      <c r="A278" s="16" t="s">
        <v>275</v>
      </c>
      <c r="B278" s="17">
        <v>0</v>
      </c>
      <c r="C278" s="10">
        <v>0</v>
      </c>
      <c r="D278" s="10">
        <v>0</v>
      </c>
      <c r="E278" s="11">
        <f t="shared" si="18"/>
        <v>0</v>
      </c>
      <c r="F278" s="11">
        <v>108</v>
      </c>
      <c r="G278" s="12">
        <f t="shared" si="15"/>
        <v>100</v>
      </c>
    </row>
    <row r="279" spans="1:8" s="20" customFormat="1" x14ac:dyDescent="0.25">
      <c r="A279" s="16" t="s">
        <v>276</v>
      </c>
      <c r="B279" s="17">
        <v>375884</v>
      </c>
      <c r="C279" s="10">
        <v>0</v>
      </c>
      <c r="D279" s="10">
        <v>0</v>
      </c>
      <c r="E279" s="11">
        <f t="shared" si="18"/>
        <v>375884</v>
      </c>
      <c r="F279" s="11">
        <v>10635.8</v>
      </c>
      <c r="G279" s="12">
        <f t="shared" si="15"/>
        <v>2.8295431569313934</v>
      </c>
    </row>
    <row r="280" spans="1:8" s="20" customFormat="1" ht="24" x14ac:dyDescent="0.25">
      <c r="A280" s="16" t="s">
        <v>277</v>
      </c>
      <c r="B280" s="17">
        <v>224235065.52000001</v>
      </c>
      <c r="C280" s="10">
        <v>0</v>
      </c>
      <c r="D280" s="10">
        <v>0</v>
      </c>
      <c r="E280" s="11">
        <f t="shared" si="18"/>
        <v>224235065.52000001</v>
      </c>
      <c r="F280" s="11">
        <v>69445700.989999995</v>
      </c>
      <c r="G280" s="12">
        <f t="shared" si="15"/>
        <v>30.970045130522184</v>
      </c>
    </row>
    <row r="281" spans="1:8" s="13" customFormat="1" ht="24" x14ac:dyDescent="0.25">
      <c r="A281" s="16" t="s">
        <v>278</v>
      </c>
      <c r="B281" s="17">
        <v>25833198.48</v>
      </c>
      <c r="C281" s="10">
        <v>19396.059999999998</v>
      </c>
      <c r="D281" s="10">
        <v>0</v>
      </c>
      <c r="E281" s="11">
        <f t="shared" si="18"/>
        <v>25852594.539999999</v>
      </c>
      <c r="F281" s="11">
        <v>693398.56</v>
      </c>
      <c r="G281" s="12">
        <f t="shared" si="15"/>
        <v>2.6821236797999157</v>
      </c>
      <c r="H281" s="26"/>
    </row>
    <row r="282" spans="1:8" x14ac:dyDescent="0.25">
      <c r="A282" s="14" t="s">
        <v>279</v>
      </c>
      <c r="B282" s="15">
        <f>B283+B287+B290+B294+B296+B309</f>
        <v>711497340</v>
      </c>
      <c r="C282" s="6">
        <f>C283+C287+C290+C294+C296+C309</f>
        <v>0</v>
      </c>
      <c r="D282" s="6">
        <f>D283+D287+D290+D294+D296+D309+D292</f>
        <v>9460000</v>
      </c>
      <c r="E282" s="6">
        <f>E283+E287+E290+E294+E296+E309+E292</f>
        <v>720957340</v>
      </c>
      <c r="F282" s="6">
        <f>F283+F287+F290+F294+F296+F309</f>
        <v>4817367.3100000005</v>
      </c>
      <c r="G282" s="7">
        <f t="shared" si="15"/>
        <v>0.6681903411927258</v>
      </c>
    </row>
    <row r="283" spans="1:8" x14ac:dyDescent="0.25">
      <c r="A283" s="14" t="s">
        <v>280</v>
      </c>
      <c r="B283" s="15">
        <f>SUM(B284:B286)</f>
        <v>8066433</v>
      </c>
      <c r="C283" s="6">
        <f>SUM(C284:C286)</f>
        <v>0</v>
      </c>
      <c r="D283" s="6">
        <f>SUM(D284:D286)</f>
        <v>0</v>
      </c>
      <c r="E283" s="6">
        <f>SUM(E284:E286)</f>
        <v>8066433</v>
      </c>
      <c r="F283" s="6">
        <f>SUM(F284:F286)</f>
        <v>1039606.53</v>
      </c>
      <c r="G283" s="7">
        <f t="shared" si="15"/>
        <v>12.888057583816787</v>
      </c>
    </row>
    <row r="284" spans="1:8" s="20" customFormat="1" ht="36" x14ac:dyDescent="0.25">
      <c r="A284" s="16" t="s">
        <v>281</v>
      </c>
      <c r="B284" s="17">
        <v>3850620</v>
      </c>
      <c r="C284" s="10">
        <v>0</v>
      </c>
      <c r="D284" s="10">
        <v>0</v>
      </c>
      <c r="E284" s="11">
        <f>+B284+C284+D284</f>
        <v>3850620</v>
      </c>
      <c r="F284" s="11">
        <v>10460</v>
      </c>
      <c r="G284" s="12">
        <f t="shared" si="15"/>
        <v>0.27164456632957806</v>
      </c>
    </row>
    <row r="285" spans="1:8" s="13" customFormat="1" ht="36" x14ac:dyDescent="0.25">
      <c r="A285" s="16" t="s">
        <v>282</v>
      </c>
      <c r="B285" s="17">
        <v>2475180</v>
      </c>
      <c r="C285" s="10">
        <v>0</v>
      </c>
      <c r="D285" s="10">
        <v>0</v>
      </c>
      <c r="E285" s="11">
        <f>+B285+C285+D285</f>
        <v>2475180</v>
      </c>
      <c r="F285" s="11">
        <v>6733</v>
      </c>
      <c r="G285" s="12">
        <f t="shared" si="15"/>
        <v>0.2720206207225333</v>
      </c>
    </row>
    <row r="286" spans="1:8" s="13" customFormat="1" ht="36" x14ac:dyDescent="0.25">
      <c r="A286" s="16" t="s">
        <v>283</v>
      </c>
      <c r="B286" s="17">
        <v>1740633</v>
      </c>
      <c r="C286" s="10">
        <v>0</v>
      </c>
      <c r="D286" s="10">
        <v>0</v>
      </c>
      <c r="E286" s="11">
        <f>+B286+C286+D286</f>
        <v>1740633</v>
      </c>
      <c r="F286" s="11">
        <v>1022413.53</v>
      </c>
      <c r="G286" s="12">
        <f t="shared" si="15"/>
        <v>58.738029785715881</v>
      </c>
    </row>
    <row r="287" spans="1:8" s="1" customFormat="1" x14ac:dyDescent="0.25">
      <c r="A287" s="14" t="s">
        <v>284</v>
      </c>
      <c r="B287" s="15">
        <f>SUM(B288:B289)</f>
        <v>3830000</v>
      </c>
      <c r="C287" s="6">
        <f>SUM(C288:C289)</f>
        <v>0</v>
      </c>
      <c r="D287" s="6">
        <f>SUM(D288:D289)</f>
        <v>0</v>
      </c>
      <c r="E287" s="6">
        <f>SUM(E288:E289)</f>
        <v>3830000</v>
      </c>
      <c r="F287" s="6">
        <f>SUM(F288:F289)</f>
        <v>47965.86</v>
      </c>
      <c r="G287" s="7">
        <f t="shared" si="15"/>
        <v>1.252372323759791</v>
      </c>
    </row>
    <row r="288" spans="1:8" s="13" customFormat="1" ht="24" x14ac:dyDescent="0.25">
      <c r="A288" s="16" t="s">
        <v>285</v>
      </c>
      <c r="B288" s="17">
        <v>10000</v>
      </c>
      <c r="C288" s="10">
        <v>0</v>
      </c>
      <c r="D288" s="10">
        <v>0</v>
      </c>
      <c r="E288" s="11">
        <f>+B288+C288+D288</f>
        <v>10000</v>
      </c>
      <c r="F288" s="11">
        <v>0</v>
      </c>
      <c r="G288" s="12">
        <f t="shared" si="15"/>
        <v>0</v>
      </c>
    </row>
    <row r="289" spans="1:7" s="13" customFormat="1" x14ac:dyDescent="0.25">
      <c r="A289" s="16" t="s">
        <v>286</v>
      </c>
      <c r="B289" s="17">
        <v>3820000</v>
      </c>
      <c r="C289" s="10">
        <v>0</v>
      </c>
      <c r="D289" s="10">
        <v>0</v>
      </c>
      <c r="E289" s="11">
        <f>+B289+C289+D289</f>
        <v>3820000</v>
      </c>
      <c r="F289" s="11">
        <v>47965.86</v>
      </c>
      <c r="G289" s="12">
        <f t="shared" si="15"/>
        <v>1.255650785340314</v>
      </c>
    </row>
    <row r="290" spans="1:7" x14ac:dyDescent="0.25">
      <c r="A290" s="14" t="s">
        <v>287</v>
      </c>
      <c r="B290" s="15">
        <f>SUM(B291)</f>
        <v>250000</v>
      </c>
      <c r="C290" s="6">
        <f>SUM(C291)</f>
        <v>0</v>
      </c>
      <c r="D290" s="6">
        <f>SUM(D291)</f>
        <v>0</v>
      </c>
      <c r="E290" s="6">
        <f>SUM(E291)</f>
        <v>250000</v>
      </c>
      <c r="F290" s="6">
        <f>SUM(F291)</f>
        <v>0</v>
      </c>
      <c r="G290" s="7">
        <f t="shared" si="15"/>
        <v>0</v>
      </c>
    </row>
    <row r="291" spans="1:7" s="13" customFormat="1" x14ac:dyDescent="0.25">
      <c r="A291" s="16" t="s">
        <v>288</v>
      </c>
      <c r="B291" s="17">
        <v>250000</v>
      </c>
      <c r="C291" s="10">
        <v>0</v>
      </c>
      <c r="D291" s="10">
        <v>0</v>
      </c>
      <c r="E291" s="11">
        <f>+B291+C291+D291</f>
        <v>250000</v>
      </c>
      <c r="F291" s="11">
        <v>0</v>
      </c>
      <c r="G291" s="12">
        <f t="shared" si="15"/>
        <v>0</v>
      </c>
    </row>
    <row r="292" spans="1:7" ht="24" x14ac:dyDescent="0.25">
      <c r="A292" s="14" t="s">
        <v>289</v>
      </c>
      <c r="B292" s="15">
        <v>0</v>
      </c>
      <c r="C292" s="6">
        <f>C293</f>
        <v>0</v>
      </c>
      <c r="D292" s="27">
        <f>D293</f>
        <v>1252000</v>
      </c>
      <c r="E292" s="6">
        <f>SUM(E293)</f>
        <v>1252000</v>
      </c>
      <c r="F292" s="27">
        <f t="shared" ref="F292:G292" si="19">F293</f>
        <v>0</v>
      </c>
      <c r="G292" s="27">
        <f t="shared" si="19"/>
        <v>0</v>
      </c>
    </row>
    <row r="293" spans="1:7" ht="24" x14ac:dyDescent="0.25">
      <c r="A293" s="18" t="s">
        <v>290</v>
      </c>
      <c r="B293" s="17">
        <v>0</v>
      </c>
      <c r="C293" s="10">
        <v>0</v>
      </c>
      <c r="D293" s="10">
        <v>1252000</v>
      </c>
      <c r="E293" s="11">
        <f>+B293+C293+D293</f>
        <v>1252000</v>
      </c>
      <c r="F293" s="11">
        <v>0</v>
      </c>
      <c r="G293" s="12">
        <v>0</v>
      </c>
    </row>
    <row r="294" spans="1:7" x14ac:dyDescent="0.25">
      <c r="A294" s="14" t="s">
        <v>291</v>
      </c>
      <c r="B294" s="15">
        <f>SUM(B295)</f>
        <v>0</v>
      </c>
      <c r="C294" s="6">
        <f>SUM(C295)</f>
        <v>0</v>
      </c>
      <c r="D294" s="6">
        <f>SUM(D295)</f>
        <v>0</v>
      </c>
      <c r="E294" s="6">
        <f>SUM(E295)</f>
        <v>0</v>
      </c>
      <c r="F294" s="6">
        <f>SUM(F295)</f>
        <v>2262</v>
      </c>
      <c r="G294" s="7">
        <f t="shared" si="15"/>
        <v>100</v>
      </c>
    </row>
    <row r="295" spans="1:7" s="20" customFormat="1" x14ac:dyDescent="0.25">
      <c r="A295" s="16" t="s">
        <v>292</v>
      </c>
      <c r="B295" s="17">
        <v>0</v>
      </c>
      <c r="C295" s="10">
        <v>0</v>
      </c>
      <c r="D295" s="10">
        <v>0</v>
      </c>
      <c r="E295" s="11">
        <f>+B295+C295+D295</f>
        <v>0</v>
      </c>
      <c r="F295" s="11">
        <v>2262</v>
      </c>
      <c r="G295" s="12">
        <f t="shared" si="15"/>
        <v>100</v>
      </c>
    </row>
    <row r="296" spans="1:7" x14ac:dyDescent="0.25">
      <c r="A296" s="14" t="s">
        <v>287</v>
      </c>
      <c r="B296" s="15">
        <f>SUM(B297:B308)</f>
        <v>27008791</v>
      </c>
      <c r="C296" s="6">
        <f>SUM(C297:C308)</f>
        <v>0</v>
      </c>
      <c r="D296" s="6">
        <f>SUM(D297:D308)</f>
        <v>8208000</v>
      </c>
      <c r="E296" s="6">
        <f>SUM(E297:E308)</f>
        <v>35216791</v>
      </c>
      <c r="F296" s="6">
        <f>SUM(F297:F308)</f>
        <v>3727532.92</v>
      </c>
      <c r="G296" s="7">
        <f t="shared" si="15"/>
        <v>10.584533156357148</v>
      </c>
    </row>
    <row r="297" spans="1:7" s="13" customFormat="1" ht="24" x14ac:dyDescent="0.25">
      <c r="A297" s="16" t="s">
        <v>293</v>
      </c>
      <c r="B297" s="17">
        <v>654509</v>
      </c>
      <c r="C297" s="10">
        <v>0</v>
      </c>
      <c r="D297" s="10">
        <v>0</v>
      </c>
      <c r="E297" s="11">
        <f t="shared" ref="E297:E308" si="20">+B297+C297+D297</f>
        <v>654509</v>
      </c>
      <c r="F297" s="11">
        <v>0</v>
      </c>
      <c r="G297" s="12">
        <f t="shared" si="15"/>
        <v>0</v>
      </c>
    </row>
    <row r="298" spans="1:7" s="13" customFormat="1" ht="24" x14ac:dyDescent="0.25">
      <c r="A298" s="16" t="s">
        <v>294</v>
      </c>
      <c r="B298" s="17">
        <v>5516169</v>
      </c>
      <c r="C298" s="10">
        <v>0</v>
      </c>
      <c r="D298" s="10">
        <v>0</v>
      </c>
      <c r="E298" s="11">
        <f t="shared" si="20"/>
        <v>5516169</v>
      </c>
      <c r="F298" s="11">
        <v>557298.5</v>
      </c>
      <c r="G298" s="12">
        <f t="shared" si="15"/>
        <v>10.102999019790728</v>
      </c>
    </row>
    <row r="299" spans="1:7" s="13" customFormat="1" ht="24" x14ac:dyDescent="0.25">
      <c r="A299" s="16" t="s">
        <v>295</v>
      </c>
      <c r="B299" s="17">
        <v>0</v>
      </c>
      <c r="C299" s="10">
        <v>0</v>
      </c>
      <c r="D299" s="10">
        <v>0</v>
      </c>
      <c r="E299" s="11">
        <f t="shared" si="20"/>
        <v>0</v>
      </c>
      <c r="F299" s="10">
        <v>85861</v>
      </c>
      <c r="G299" s="12">
        <f t="shared" si="15"/>
        <v>100</v>
      </c>
    </row>
    <row r="300" spans="1:7" s="13" customFormat="1" ht="24" x14ac:dyDescent="0.25">
      <c r="A300" s="16" t="s">
        <v>296</v>
      </c>
      <c r="B300" s="17">
        <v>7625862</v>
      </c>
      <c r="C300" s="10">
        <v>0</v>
      </c>
      <c r="D300" s="10">
        <v>0</v>
      </c>
      <c r="E300" s="11">
        <f t="shared" si="20"/>
        <v>7625862</v>
      </c>
      <c r="F300" s="11">
        <v>1292724.45</v>
      </c>
      <c r="G300" s="12">
        <f t="shared" ref="G300:G365" si="21">IF(F300=0,0,IF(E300=0,100,F300/E300*100))</f>
        <v>16.951846886292984</v>
      </c>
    </row>
    <row r="301" spans="1:7" s="13" customFormat="1" x14ac:dyDescent="0.25">
      <c r="A301" s="16" t="s">
        <v>297</v>
      </c>
      <c r="B301" s="17">
        <v>0</v>
      </c>
      <c r="C301" s="10">
        <v>0</v>
      </c>
      <c r="D301" s="10">
        <v>8208000</v>
      </c>
      <c r="E301" s="11">
        <f t="shared" si="20"/>
        <v>8208000</v>
      </c>
      <c r="F301" s="11">
        <v>0</v>
      </c>
      <c r="G301" s="12">
        <f t="shared" si="21"/>
        <v>0</v>
      </c>
    </row>
    <row r="302" spans="1:7" s="13" customFormat="1" x14ac:dyDescent="0.25">
      <c r="A302" s="16" t="s">
        <v>298</v>
      </c>
      <c r="B302" s="17">
        <v>182000</v>
      </c>
      <c r="C302" s="10">
        <v>0</v>
      </c>
      <c r="D302" s="10">
        <v>0</v>
      </c>
      <c r="E302" s="11">
        <f t="shared" si="20"/>
        <v>182000</v>
      </c>
      <c r="F302" s="11">
        <v>0</v>
      </c>
      <c r="G302" s="12">
        <f t="shared" si="21"/>
        <v>0</v>
      </c>
    </row>
    <row r="303" spans="1:7" s="13" customFormat="1" ht="24" x14ac:dyDescent="0.25">
      <c r="A303" s="16" t="s">
        <v>299</v>
      </c>
      <c r="B303" s="17">
        <v>2450620</v>
      </c>
      <c r="C303" s="10">
        <v>0</v>
      </c>
      <c r="D303" s="10">
        <v>0</v>
      </c>
      <c r="E303" s="11">
        <f t="shared" si="20"/>
        <v>2450620</v>
      </c>
      <c r="F303" s="11">
        <v>501176</v>
      </c>
      <c r="G303" s="12">
        <f t="shared" si="21"/>
        <v>20.450987913262768</v>
      </c>
    </row>
    <row r="304" spans="1:7" s="20" customFormat="1" ht="24" x14ac:dyDescent="0.25">
      <c r="A304" s="16" t="s">
        <v>300</v>
      </c>
      <c r="B304" s="17">
        <v>2610180</v>
      </c>
      <c r="C304" s="10">
        <v>0</v>
      </c>
      <c r="D304" s="10">
        <v>0</v>
      </c>
      <c r="E304" s="11">
        <f t="shared" si="20"/>
        <v>2610180</v>
      </c>
      <c r="F304" s="11">
        <v>245979</v>
      </c>
      <c r="G304" s="12">
        <f t="shared" si="21"/>
        <v>9.4238328391145423</v>
      </c>
    </row>
    <row r="305" spans="1:7" s="20" customFormat="1" ht="24" x14ac:dyDescent="0.25">
      <c r="A305" s="16" t="s">
        <v>301</v>
      </c>
      <c r="B305" s="17">
        <v>1030000</v>
      </c>
      <c r="C305" s="10">
        <v>0</v>
      </c>
      <c r="D305" s="10">
        <v>0</v>
      </c>
      <c r="E305" s="11">
        <f t="shared" si="20"/>
        <v>1030000</v>
      </c>
      <c r="F305" s="11">
        <v>223813</v>
      </c>
      <c r="G305" s="12">
        <f t="shared" si="21"/>
        <v>21.729417475728155</v>
      </c>
    </row>
    <row r="306" spans="1:7" s="13" customFormat="1" ht="24" x14ac:dyDescent="0.25">
      <c r="A306" s="18" t="s">
        <v>302</v>
      </c>
      <c r="B306" s="19">
        <v>0</v>
      </c>
      <c r="C306" s="10">
        <v>0</v>
      </c>
      <c r="D306" s="10">
        <v>0</v>
      </c>
      <c r="E306" s="11">
        <f t="shared" si="20"/>
        <v>0</v>
      </c>
      <c r="F306" s="10">
        <v>158050</v>
      </c>
      <c r="G306" s="12">
        <f t="shared" si="21"/>
        <v>100</v>
      </c>
    </row>
    <row r="307" spans="1:7" s="13" customFormat="1" x14ac:dyDescent="0.25">
      <c r="A307" s="16" t="s">
        <v>303</v>
      </c>
      <c r="B307" s="17">
        <v>6939451</v>
      </c>
      <c r="C307" s="10">
        <v>0</v>
      </c>
      <c r="D307" s="10">
        <v>0</v>
      </c>
      <c r="E307" s="11">
        <f t="shared" si="20"/>
        <v>6939451</v>
      </c>
      <c r="F307" s="11">
        <v>662427.97</v>
      </c>
      <c r="G307" s="12">
        <f t="shared" si="21"/>
        <v>9.5458267520009876</v>
      </c>
    </row>
    <row r="308" spans="1:7" s="13" customFormat="1" x14ac:dyDescent="0.25">
      <c r="A308" s="16" t="s">
        <v>304</v>
      </c>
      <c r="B308" s="17">
        <v>0</v>
      </c>
      <c r="C308" s="10">
        <v>0</v>
      </c>
      <c r="D308" s="10">
        <v>0</v>
      </c>
      <c r="E308" s="11">
        <f t="shared" si="20"/>
        <v>0</v>
      </c>
      <c r="F308" s="11">
        <v>203</v>
      </c>
      <c r="G308" s="12">
        <f t="shared" si="21"/>
        <v>100</v>
      </c>
    </row>
    <row r="309" spans="1:7" x14ac:dyDescent="0.25">
      <c r="A309" s="28" t="s">
        <v>305</v>
      </c>
      <c r="B309" s="15">
        <f>SUM(B310:B311)</f>
        <v>672342116</v>
      </c>
      <c r="C309" s="6">
        <f>SUM(C310:C311)</f>
        <v>0</v>
      </c>
      <c r="D309" s="6">
        <f>SUM(D310:D311)</f>
        <v>0</v>
      </c>
      <c r="E309" s="6">
        <f>SUM(E310:E311)</f>
        <v>672342116</v>
      </c>
      <c r="F309" s="6">
        <f>SUM(F310:F311)</f>
        <v>0</v>
      </c>
      <c r="G309" s="7">
        <f t="shared" si="21"/>
        <v>0</v>
      </c>
    </row>
    <row r="310" spans="1:7" s="20" customFormat="1" ht="24" x14ac:dyDescent="0.25">
      <c r="A310" s="16" t="s">
        <v>306</v>
      </c>
      <c r="B310" s="17">
        <v>669000116</v>
      </c>
      <c r="C310" s="10">
        <v>0</v>
      </c>
      <c r="D310" s="10">
        <v>0</v>
      </c>
      <c r="E310" s="11">
        <f>+B310+C310+D310</f>
        <v>669000116</v>
      </c>
      <c r="F310" s="11">
        <v>0</v>
      </c>
      <c r="G310" s="12">
        <f t="shared" si="21"/>
        <v>0</v>
      </c>
    </row>
    <row r="311" spans="1:7" s="13" customFormat="1" ht="24" x14ac:dyDescent="0.25">
      <c r="A311" s="16" t="s">
        <v>307</v>
      </c>
      <c r="B311" s="17">
        <v>3342000</v>
      </c>
      <c r="C311" s="10">
        <v>0</v>
      </c>
      <c r="D311" s="10">
        <v>0</v>
      </c>
      <c r="E311" s="11">
        <f>+B311+C311+D311</f>
        <v>3342000</v>
      </c>
      <c r="F311" s="11">
        <v>0</v>
      </c>
      <c r="G311" s="12">
        <f t="shared" si="21"/>
        <v>0</v>
      </c>
    </row>
    <row r="312" spans="1:7" x14ac:dyDescent="0.25">
      <c r="A312" s="14" t="s">
        <v>308</v>
      </c>
      <c r="B312" s="15">
        <f t="shared" ref="B312:F313" si="22">+B313</f>
        <v>22686269</v>
      </c>
      <c r="C312" s="6">
        <f t="shared" si="22"/>
        <v>0</v>
      </c>
      <c r="D312" s="6">
        <f t="shared" si="22"/>
        <v>0</v>
      </c>
      <c r="E312" s="6">
        <f t="shared" si="22"/>
        <v>22686269</v>
      </c>
      <c r="F312" s="6">
        <f t="shared" si="22"/>
        <v>6237820.3399999999</v>
      </c>
      <c r="G312" s="7">
        <f t="shared" si="21"/>
        <v>27.49601681968948</v>
      </c>
    </row>
    <row r="313" spans="1:7" x14ac:dyDescent="0.25">
      <c r="A313" s="14" t="s">
        <v>309</v>
      </c>
      <c r="B313" s="15">
        <f t="shared" si="22"/>
        <v>22686269</v>
      </c>
      <c r="C313" s="6">
        <f t="shared" si="22"/>
        <v>0</v>
      </c>
      <c r="D313" s="6">
        <f t="shared" si="22"/>
        <v>0</v>
      </c>
      <c r="E313" s="6">
        <f t="shared" si="22"/>
        <v>22686269</v>
      </c>
      <c r="F313" s="6">
        <f t="shared" si="22"/>
        <v>6237820.3399999999</v>
      </c>
      <c r="G313" s="7">
        <f t="shared" si="21"/>
        <v>27.49601681968948</v>
      </c>
    </row>
    <row r="314" spans="1:7" s="13" customFormat="1" x14ac:dyDescent="0.25">
      <c r="A314" s="16" t="s">
        <v>310</v>
      </c>
      <c r="B314" s="17">
        <v>22686269</v>
      </c>
      <c r="C314" s="10">
        <v>0</v>
      </c>
      <c r="D314" s="10">
        <v>0</v>
      </c>
      <c r="E314" s="11">
        <f>+B314+C314+D314</f>
        <v>22686269</v>
      </c>
      <c r="F314" s="11">
        <v>6237820.3399999999</v>
      </c>
      <c r="G314" s="12">
        <f t="shared" si="21"/>
        <v>27.49601681968948</v>
      </c>
    </row>
    <row r="315" spans="1:7" s="1" customFormat="1" ht="24" x14ac:dyDescent="0.25">
      <c r="A315" s="14" t="s">
        <v>311</v>
      </c>
      <c r="B315" s="15">
        <f>B316+B328+B350+B368</f>
        <v>90439525155</v>
      </c>
      <c r="C315" s="6">
        <f>C316+C328+C350+C368</f>
        <v>911189495.59000003</v>
      </c>
      <c r="D315" s="6">
        <f>D316+D328+D350+D368</f>
        <v>233153053.09</v>
      </c>
      <c r="E315" s="6">
        <f>E316+E328+E350+E368</f>
        <v>91583867703.679993</v>
      </c>
      <c r="F315" s="6">
        <f>F316+F328+F350+F368</f>
        <v>23558447562.829998</v>
      </c>
      <c r="G315" s="7">
        <f t="shared" si="21"/>
        <v>25.723359532110457</v>
      </c>
    </row>
    <row r="316" spans="1:7" x14ac:dyDescent="0.25">
      <c r="A316" s="14" t="s">
        <v>312</v>
      </c>
      <c r="B316" s="15">
        <f>B317+B326</f>
        <v>42519322631</v>
      </c>
      <c r="C316" s="6">
        <f>C317+C326</f>
        <v>-2044092</v>
      </c>
      <c r="D316" s="6">
        <f>D317+D326</f>
        <v>0</v>
      </c>
      <c r="E316" s="6">
        <f>E317+E326</f>
        <v>42517278539</v>
      </c>
      <c r="F316" s="6">
        <f>F317+F326</f>
        <v>10931160146.789999</v>
      </c>
      <c r="G316" s="7">
        <f t="shared" si="21"/>
        <v>25.709924347023126</v>
      </c>
    </row>
    <row r="317" spans="1:7" s="1" customFormat="1" x14ac:dyDescent="0.25">
      <c r="A317" s="14" t="s">
        <v>313</v>
      </c>
      <c r="B317" s="15">
        <f>SUM(B318:B325)</f>
        <v>42518002586</v>
      </c>
      <c r="C317" s="6">
        <f>SUM(C318:C325)</f>
        <v>-2044092</v>
      </c>
      <c r="D317" s="6">
        <f>SUM(D318:D325)</f>
        <v>0</v>
      </c>
      <c r="E317" s="6">
        <f>SUM(E318:E325)</f>
        <v>42515958494</v>
      </c>
      <c r="F317" s="6">
        <f>SUM(F318:F325)</f>
        <v>10930846580.529999</v>
      </c>
      <c r="G317" s="7">
        <f t="shared" si="21"/>
        <v>25.709985068483398</v>
      </c>
    </row>
    <row r="318" spans="1:7" s="13" customFormat="1" x14ac:dyDescent="0.25">
      <c r="A318" s="16" t="s">
        <v>314</v>
      </c>
      <c r="B318" s="17">
        <v>33411887160</v>
      </c>
      <c r="C318" s="10">
        <v>0</v>
      </c>
      <c r="D318" s="10">
        <v>0</v>
      </c>
      <c r="E318" s="11">
        <f t="shared" ref="E318:E325" si="23">+B318+C318+D318</f>
        <v>33411887160</v>
      </c>
      <c r="F318" s="11">
        <v>8305507627.5299997</v>
      </c>
      <c r="G318" s="12">
        <f t="shared" si="21"/>
        <v>24.857942287896794</v>
      </c>
    </row>
    <row r="319" spans="1:7" s="20" customFormat="1" x14ac:dyDescent="0.25">
      <c r="A319" s="16" t="s">
        <v>315</v>
      </c>
      <c r="B319" s="17">
        <v>1821859165</v>
      </c>
      <c r="C319" s="10">
        <v>-2044092</v>
      </c>
      <c r="D319" s="10">
        <v>0</v>
      </c>
      <c r="E319" s="11">
        <f t="shared" si="23"/>
        <v>1819815073</v>
      </c>
      <c r="F319" s="11">
        <v>467158093</v>
      </c>
      <c r="G319" s="12">
        <f t="shared" si="21"/>
        <v>25.670635436043561</v>
      </c>
    </row>
    <row r="320" spans="1:7" s="20" customFormat="1" ht="48" x14ac:dyDescent="0.25">
      <c r="A320" s="16" t="s">
        <v>316</v>
      </c>
      <c r="B320" s="17">
        <v>3455549904</v>
      </c>
      <c r="C320" s="10">
        <v>0</v>
      </c>
      <c r="D320" s="10">
        <v>0</v>
      </c>
      <c r="E320" s="11">
        <f t="shared" si="23"/>
        <v>3455549904</v>
      </c>
      <c r="F320" s="11">
        <v>1280207077</v>
      </c>
      <c r="G320" s="12">
        <f t="shared" si="21"/>
        <v>37.047853816785739</v>
      </c>
    </row>
    <row r="321" spans="1:7" s="20" customFormat="1" ht="36" x14ac:dyDescent="0.25">
      <c r="A321" s="16" t="s">
        <v>317</v>
      </c>
      <c r="B321" s="17">
        <v>99373061</v>
      </c>
      <c r="C321" s="10">
        <v>0</v>
      </c>
      <c r="D321" s="10">
        <v>0</v>
      </c>
      <c r="E321" s="11">
        <f t="shared" si="23"/>
        <v>99373061</v>
      </c>
      <c r="F321" s="11">
        <v>24843264</v>
      </c>
      <c r="G321" s="12">
        <f t="shared" si="21"/>
        <v>24.999998742113821</v>
      </c>
    </row>
    <row r="322" spans="1:7" s="13" customFormat="1" ht="24" x14ac:dyDescent="0.25">
      <c r="A322" s="16" t="s">
        <v>318</v>
      </c>
      <c r="B322" s="17">
        <v>668417670</v>
      </c>
      <c r="C322" s="10">
        <v>0</v>
      </c>
      <c r="D322" s="10">
        <v>0</v>
      </c>
      <c r="E322" s="11">
        <f t="shared" si="23"/>
        <v>668417670</v>
      </c>
      <c r="F322" s="11">
        <v>195015052</v>
      </c>
      <c r="G322" s="12">
        <f t="shared" si="21"/>
        <v>29.175627867527798</v>
      </c>
    </row>
    <row r="323" spans="1:7" s="13" customFormat="1" ht="24" x14ac:dyDescent="0.25">
      <c r="A323" s="16" t="s">
        <v>319</v>
      </c>
      <c r="B323" s="17">
        <v>490175651</v>
      </c>
      <c r="C323" s="10">
        <v>0</v>
      </c>
      <c r="D323" s="10">
        <v>0</v>
      </c>
      <c r="E323" s="11">
        <f t="shared" si="23"/>
        <v>490175651</v>
      </c>
      <c r="F323" s="11">
        <v>95657468</v>
      </c>
      <c r="G323" s="12">
        <f t="shared" si="21"/>
        <v>19.514936697661469</v>
      </c>
    </row>
    <row r="324" spans="1:7" s="20" customFormat="1" x14ac:dyDescent="0.25">
      <c r="A324" s="16" t="s">
        <v>320</v>
      </c>
      <c r="B324" s="17">
        <v>1435858041</v>
      </c>
      <c r="C324" s="10">
        <v>0</v>
      </c>
      <c r="D324" s="10">
        <v>0</v>
      </c>
      <c r="E324" s="11">
        <f t="shared" si="23"/>
        <v>1435858041</v>
      </c>
      <c r="F324" s="11">
        <v>338513069</v>
      </c>
      <c r="G324" s="12">
        <f t="shared" si="21"/>
        <v>23.575664120963054</v>
      </c>
    </row>
    <row r="325" spans="1:7" s="13" customFormat="1" ht="36" x14ac:dyDescent="0.25">
      <c r="A325" s="16" t="s">
        <v>321</v>
      </c>
      <c r="B325" s="17">
        <v>1134881934</v>
      </c>
      <c r="C325" s="10">
        <v>0</v>
      </c>
      <c r="D325" s="10">
        <v>0</v>
      </c>
      <c r="E325" s="11">
        <f t="shared" si="23"/>
        <v>1134881934</v>
      </c>
      <c r="F325" s="11">
        <v>223944930</v>
      </c>
      <c r="G325" s="12">
        <f t="shared" si="21"/>
        <v>19.732883508920146</v>
      </c>
    </row>
    <row r="326" spans="1:7" s="1" customFormat="1" x14ac:dyDescent="0.25">
      <c r="A326" s="14" t="s">
        <v>322</v>
      </c>
      <c r="B326" s="15">
        <f>SUM(B327)</f>
        <v>1320045</v>
      </c>
      <c r="C326" s="6">
        <f>SUM(C327)</f>
        <v>0</v>
      </c>
      <c r="D326" s="6">
        <f>SUM(D327)</f>
        <v>0</v>
      </c>
      <c r="E326" s="6">
        <f>SUM(E327)</f>
        <v>1320045</v>
      </c>
      <c r="F326" s="6">
        <f>SUM(F327)</f>
        <v>313566.26</v>
      </c>
      <c r="G326" s="7">
        <f t="shared" si="21"/>
        <v>23.754209894359661</v>
      </c>
    </row>
    <row r="327" spans="1:7" s="13" customFormat="1" x14ac:dyDescent="0.25">
      <c r="A327" s="16" t="s">
        <v>323</v>
      </c>
      <c r="B327" s="17">
        <v>1320045</v>
      </c>
      <c r="C327" s="10">
        <v>0</v>
      </c>
      <c r="D327" s="10">
        <v>0</v>
      </c>
      <c r="E327" s="11">
        <f>+B327+C327+D327</f>
        <v>1320045</v>
      </c>
      <c r="F327" s="11">
        <v>313566.26</v>
      </c>
      <c r="G327" s="12">
        <f t="shared" si="21"/>
        <v>23.754209894359661</v>
      </c>
    </row>
    <row r="328" spans="1:7" x14ac:dyDescent="0.25">
      <c r="A328" s="14" t="s">
        <v>324</v>
      </c>
      <c r="B328" s="15">
        <f>B329+B333+B335+B342+B344+B347</f>
        <v>42620449041</v>
      </c>
      <c r="C328" s="6">
        <f>C329+C333+C335+C342+C344+C347</f>
        <v>-439329488</v>
      </c>
      <c r="D328" s="6">
        <f>D329+D333+D335+D342+D344+D347</f>
        <v>233153053.09</v>
      </c>
      <c r="E328" s="6">
        <f>E329+E333+E335+E342+E344+E347</f>
        <v>42414272606.089996</v>
      </c>
      <c r="F328" s="6">
        <f>F329+F333+F335+F342+F344+F347</f>
        <v>10052589673.700001</v>
      </c>
      <c r="G328" s="7">
        <f t="shared" si="21"/>
        <v>23.700959738389134</v>
      </c>
    </row>
    <row r="329" spans="1:7" s="1" customFormat="1" x14ac:dyDescent="0.25">
      <c r="A329" s="14" t="s">
        <v>325</v>
      </c>
      <c r="B329" s="15">
        <f>SUM(B330:B332)</f>
        <v>25406891994</v>
      </c>
      <c r="C329" s="6">
        <f>SUM(C330:C332)</f>
        <v>0</v>
      </c>
      <c r="D329" s="6">
        <f>SUM(D330:D332)</f>
        <v>0</v>
      </c>
      <c r="E329" s="6">
        <f>SUM(E330:E332)</f>
        <v>25406891994</v>
      </c>
      <c r="F329" s="6">
        <f>SUM(F330:F332)</f>
        <v>5654273273.6999998</v>
      </c>
      <c r="G329" s="7">
        <f t="shared" si="21"/>
        <v>22.254879798108689</v>
      </c>
    </row>
    <row r="330" spans="1:7" s="13" customFormat="1" x14ac:dyDescent="0.25">
      <c r="A330" s="16" t="s">
        <v>326</v>
      </c>
      <c r="B330" s="17">
        <v>23902967254</v>
      </c>
      <c r="C330" s="10">
        <v>0</v>
      </c>
      <c r="D330" s="10">
        <v>0</v>
      </c>
      <c r="E330" s="11">
        <f>+B330+C330+D330</f>
        <v>23902967254</v>
      </c>
      <c r="F330" s="11">
        <v>5304786577.6999998</v>
      </c>
      <c r="G330" s="12">
        <f t="shared" si="21"/>
        <v>22.193004413760718</v>
      </c>
    </row>
    <row r="331" spans="1:7" s="20" customFormat="1" x14ac:dyDescent="0.25">
      <c r="A331" s="16" t="s">
        <v>327</v>
      </c>
      <c r="B331" s="17">
        <v>909905118</v>
      </c>
      <c r="C331" s="10">
        <v>0</v>
      </c>
      <c r="D331" s="10">
        <v>0</v>
      </c>
      <c r="E331" s="11">
        <f>+B331+C331+D331</f>
        <v>909905118</v>
      </c>
      <c r="F331" s="11">
        <v>227243214</v>
      </c>
      <c r="G331" s="12">
        <f t="shared" si="21"/>
        <v>24.974385735898235</v>
      </c>
    </row>
    <row r="332" spans="1:7" s="13" customFormat="1" x14ac:dyDescent="0.25">
      <c r="A332" s="16" t="s">
        <v>328</v>
      </c>
      <c r="B332" s="17">
        <v>594019622</v>
      </c>
      <c r="C332" s="10">
        <v>0</v>
      </c>
      <c r="D332" s="10">
        <v>0</v>
      </c>
      <c r="E332" s="11">
        <f>+B332+C332+D332</f>
        <v>594019622</v>
      </c>
      <c r="F332" s="11">
        <v>122243482</v>
      </c>
      <c r="G332" s="12">
        <f t="shared" si="21"/>
        <v>20.579030973491982</v>
      </c>
    </row>
    <row r="333" spans="1:7" s="1" customFormat="1" x14ac:dyDescent="0.25">
      <c r="A333" s="14" t="s">
        <v>329</v>
      </c>
      <c r="B333" s="15">
        <f>SUM(B334)</f>
        <v>2882960450</v>
      </c>
      <c r="C333" s="6">
        <f>SUM(C334)</f>
        <v>0</v>
      </c>
      <c r="D333" s="6">
        <f>SUM(D334)</f>
        <v>0</v>
      </c>
      <c r="E333" s="6">
        <f>E334</f>
        <v>2882960450</v>
      </c>
      <c r="F333" s="6">
        <f>SUM(F334)</f>
        <v>676772529</v>
      </c>
      <c r="G333" s="7">
        <f t="shared" si="21"/>
        <v>23.474915481410786</v>
      </c>
    </row>
    <row r="334" spans="1:7" s="20" customFormat="1" ht="24" x14ac:dyDescent="0.25">
      <c r="A334" s="16" t="s">
        <v>330</v>
      </c>
      <c r="B334" s="17">
        <v>2882960450</v>
      </c>
      <c r="C334" s="10">
        <v>0</v>
      </c>
      <c r="D334" s="10">
        <v>0</v>
      </c>
      <c r="E334" s="11">
        <f>+B334+C334+D334</f>
        <v>2882960450</v>
      </c>
      <c r="F334" s="11">
        <v>676772529</v>
      </c>
      <c r="G334" s="12">
        <f t="shared" si="21"/>
        <v>23.474915481410786</v>
      </c>
    </row>
    <row r="335" spans="1:7" s="1" customFormat="1" x14ac:dyDescent="0.25">
      <c r="A335" s="14" t="s">
        <v>331</v>
      </c>
      <c r="B335" s="15">
        <f>SUM(B336:B340)</f>
        <v>2176922446</v>
      </c>
      <c r="C335" s="6">
        <f>SUM(C336:C340)</f>
        <v>-29375984</v>
      </c>
      <c r="D335" s="6">
        <f>SUM(D336:D341)</f>
        <v>233153053.09</v>
      </c>
      <c r="E335" s="6">
        <f>E336+E337+E338+E339+E340+E341</f>
        <v>2380699515.0900002</v>
      </c>
      <c r="F335" s="6">
        <f>SUM(F336:F340)</f>
        <v>552668788</v>
      </c>
      <c r="G335" s="7">
        <f t="shared" si="21"/>
        <v>23.214554566711325</v>
      </c>
    </row>
    <row r="336" spans="1:7" s="20" customFormat="1" x14ac:dyDescent="0.25">
      <c r="A336" s="16" t="s">
        <v>332</v>
      </c>
      <c r="B336" s="17">
        <v>568613590</v>
      </c>
      <c r="C336" s="10">
        <v>0</v>
      </c>
      <c r="D336" s="10">
        <v>0</v>
      </c>
      <c r="E336" s="11">
        <f t="shared" ref="E336:E341" si="24">+B336+C336+D336</f>
        <v>568613590</v>
      </c>
      <c r="F336" s="11">
        <v>198200865</v>
      </c>
      <c r="G336" s="12">
        <f t="shared" si="21"/>
        <v>34.856863867780582</v>
      </c>
    </row>
    <row r="337" spans="1:7" s="20" customFormat="1" x14ac:dyDescent="0.25">
      <c r="A337" s="16" t="s">
        <v>333</v>
      </c>
      <c r="B337" s="17">
        <v>793109163</v>
      </c>
      <c r="C337" s="10">
        <v>-305703</v>
      </c>
      <c r="D337" s="10">
        <v>0</v>
      </c>
      <c r="E337" s="11">
        <f t="shared" si="24"/>
        <v>792803460</v>
      </c>
      <c r="F337" s="11">
        <v>157935571</v>
      </c>
      <c r="G337" s="12">
        <f t="shared" si="21"/>
        <v>19.921150571164258</v>
      </c>
    </row>
    <row r="338" spans="1:7" s="13" customFormat="1" x14ac:dyDescent="0.25">
      <c r="A338" s="16" t="s">
        <v>334</v>
      </c>
      <c r="B338" s="17">
        <v>492561022</v>
      </c>
      <c r="C338" s="10">
        <v>59937101</v>
      </c>
      <c r="D338" s="10">
        <v>0</v>
      </c>
      <c r="E338" s="11">
        <f t="shared" si="24"/>
        <v>552498123</v>
      </c>
      <c r="F338" s="11">
        <v>138124530</v>
      </c>
      <c r="G338" s="12">
        <f t="shared" si="21"/>
        <v>24.999999864252935</v>
      </c>
    </row>
    <row r="339" spans="1:7" s="13" customFormat="1" ht="24" x14ac:dyDescent="0.25">
      <c r="A339" s="16" t="s">
        <v>335</v>
      </c>
      <c r="B339" s="17">
        <v>32704554</v>
      </c>
      <c r="C339" s="10">
        <v>-3901449</v>
      </c>
      <c r="D339" s="10">
        <v>0</v>
      </c>
      <c r="E339" s="11">
        <f t="shared" si="24"/>
        <v>28803105</v>
      </c>
      <c r="F339" s="11">
        <v>7200777</v>
      </c>
      <c r="G339" s="12">
        <f t="shared" si="21"/>
        <v>25.000002603885935</v>
      </c>
    </row>
    <row r="340" spans="1:7" s="13" customFormat="1" ht="24" x14ac:dyDescent="0.25">
      <c r="A340" s="16" t="s">
        <v>336</v>
      </c>
      <c r="B340" s="17">
        <v>289934117</v>
      </c>
      <c r="C340" s="10">
        <v>-85105933</v>
      </c>
      <c r="D340" s="10">
        <v>0</v>
      </c>
      <c r="E340" s="11">
        <f t="shared" si="24"/>
        <v>204828184</v>
      </c>
      <c r="F340" s="11">
        <v>51207045</v>
      </c>
      <c r="G340" s="12">
        <f t="shared" si="21"/>
        <v>24.999999511785937</v>
      </c>
    </row>
    <row r="341" spans="1:7" s="13" customFormat="1" x14ac:dyDescent="0.25">
      <c r="A341" s="16" t="s">
        <v>337</v>
      </c>
      <c r="B341" s="17">
        <v>0</v>
      </c>
      <c r="C341" s="10">
        <v>0</v>
      </c>
      <c r="D341" s="10">
        <v>233153053.09</v>
      </c>
      <c r="E341" s="11">
        <f t="shared" si="24"/>
        <v>233153053.09</v>
      </c>
      <c r="F341" s="11">
        <v>0</v>
      </c>
      <c r="G341" s="12">
        <f t="shared" si="21"/>
        <v>0</v>
      </c>
    </row>
    <row r="342" spans="1:7" ht="24" x14ac:dyDescent="0.25">
      <c r="A342" s="14" t="s">
        <v>338</v>
      </c>
      <c r="B342" s="15">
        <f>SUM(B343)</f>
        <v>287399610</v>
      </c>
      <c r="C342" s="6">
        <f>SUM(C343)</f>
        <v>0</v>
      </c>
      <c r="D342" s="6">
        <f>SUM(D343)</f>
        <v>0</v>
      </c>
      <c r="E342" s="6">
        <f>SUM(E343)</f>
        <v>287399610</v>
      </c>
      <c r="F342" s="6">
        <f>SUM(F343)</f>
        <v>73262590</v>
      </c>
      <c r="G342" s="7">
        <f t="shared" si="21"/>
        <v>25.491541202856887</v>
      </c>
    </row>
    <row r="343" spans="1:7" s="13" customFormat="1" x14ac:dyDescent="0.25">
      <c r="A343" s="16" t="s">
        <v>339</v>
      </c>
      <c r="B343" s="17">
        <v>287399610</v>
      </c>
      <c r="C343" s="10">
        <v>0</v>
      </c>
      <c r="D343" s="10">
        <v>0</v>
      </c>
      <c r="E343" s="11">
        <f>+B343+C343+D343</f>
        <v>287399610</v>
      </c>
      <c r="F343" s="11">
        <v>73262590</v>
      </c>
      <c r="G343" s="12">
        <f t="shared" si="21"/>
        <v>25.491541202856887</v>
      </c>
    </row>
    <row r="344" spans="1:7" s="1" customFormat="1" x14ac:dyDescent="0.25">
      <c r="A344" s="14" t="s">
        <v>340</v>
      </c>
      <c r="B344" s="15">
        <f>SUM(B345:B346)</f>
        <v>3032882959</v>
      </c>
      <c r="C344" s="6">
        <f>SUM(C345:C346)</f>
        <v>15875206</v>
      </c>
      <c r="D344" s="6">
        <f>SUM(D345:D346)</f>
        <v>0</v>
      </c>
      <c r="E344" s="6">
        <f>SUM(E345:E346)</f>
        <v>3048758165</v>
      </c>
      <c r="F344" s="6">
        <f>SUM(F345:F346)</f>
        <v>776141535</v>
      </c>
      <c r="G344" s="7">
        <f t="shared" si="21"/>
        <v>25.45762874570276</v>
      </c>
    </row>
    <row r="345" spans="1:7" s="13" customFormat="1" ht="24" x14ac:dyDescent="0.25">
      <c r="A345" s="16" t="s">
        <v>341</v>
      </c>
      <c r="B345" s="17">
        <v>277360589</v>
      </c>
      <c r="C345" s="10">
        <v>1679313</v>
      </c>
      <c r="D345" s="10">
        <v>0</v>
      </c>
      <c r="E345" s="11">
        <f>+B345+C345+D345</f>
        <v>279039902</v>
      </c>
      <c r="F345" s="11">
        <v>83711970</v>
      </c>
      <c r="G345" s="12">
        <f t="shared" si="21"/>
        <v>29.999999784976989</v>
      </c>
    </row>
    <row r="346" spans="1:7" s="13" customFormat="1" ht="36" x14ac:dyDescent="0.25">
      <c r="A346" s="16" t="s">
        <v>342</v>
      </c>
      <c r="B346" s="17">
        <v>2755522370</v>
      </c>
      <c r="C346" s="10">
        <v>14195893</v>
      </c>
      <c r="D346" s="10">
        <v>0</v>
      </c>
      <c r="E346" s="11">
        <f>+B346+C346+D346</f>
        <v>2769718263</v>
      </c>
      <c r="F346" s="11">
        <v>692429565</v>
      </c>
      <c r="G346" s="12">
        <f t="shared" si="21"/>
        <v>24.999999972921433</v>
      </c>
    </row>
    <row r="347" spans="1:7" x14ac:dyDescent="0.25">
      <c r="A347" s="14" t="s">
        <v>343</v>
      </c>
      <c r="B347" s="15">
        <f>SUM(B348:B349)</f>
        <v>8833391582</v>
      </c>
      <c r="C347" s="6">
        <f>SUM(C348:C349)</f>
        <v>-425828710</v>
      </c>
      <c r="D347" s="6">
        <f>SUM(D348:D349)</f>
        <v>0</v>
      </c>
      <c r="E347" s="6">
        <f>SUM(E348:E349)</f>
        <v>8407562872</v>
      </c>
      <c r="F347" s="6">
        <f>SUM(F348:F349)</f>
        <v>2319470958</v>
      </c>
      <c r="G347" s="7">
        <f t="shared" si="21"/>
        <v>27.587910947708938</v>
      </c>
    </row>
    <row r="348" spans="1:7" s="13" customFormat="1" x14ac:dyDescent="0.25">
      <c r="A348" s="16" t="s">
        <v>344</v>
      </c>
      <c r="B348" s="17">
        <v>4122355795</v>
      </c>
      <c r="C348" s="10">
        <v>-412648227</v>
      </c>
      <c r="D348" s="10">
        <v>0</v>
      </c>
      <c r="E348" s="11">
        <f>+B348+C348+D348</f>
        <v>3709707568</v>
      </c>
      <c r="F348" s="11">
        <v>1145007132</v>
      </c>
      <c r="G348" s="12">
        <f t="shared" si="21"/>
        <v>30.865158803266617</v>
      </c>
    </row>
    <row r="349" spans="1:7" s="13" customFormat="1" ht="48" x14ac:dyDescent="0.25">
      <c r="A349" s="16" t="s">
        <v>345</v>
      </c>
      <c r="B349" s="17">
        <v>4711035787</v>
      </c>
      <c r="C349" s="10">
        <v>-13180483</v>
      </c>
      <c r="D349" s="10">
        <v>0</v>
      </c>
      <c r="E349" s="11">
        <f>+B349+C349+D349</f>
        <v>4697855304</v>
      </c>
      <c r="F349" s="11">
        <v>1174463826</v>
      </c>
      <c r="G349" s="12">
        <f t="shared" si="21"/>
        <v>25</v>
      </c>
    </row>
    <row r="350" spans="1:7" x14ac:dyDescent="0.25">
      <c r="A350" s="14" t="s">
        <v>346</v>
      </c>
      <c r="B350" s="15">
        <f>B351+B364+B366</f>
        <v>4782962881</v>
      </c>
      <c r="C350" s="6">
        <f>C351+C364+C366</f>
        <v>1044170887.98</v>
      </c>
      <c r="D350" s="6">
        <f>D351+D364+D366</f>
        <v>0</v>
      </c>
      <c r="E350" s="6">
        <f>E351+E364+E366</f>
        <v>5827133768.9799995</v>
      </c>
      <c r="F350" s="6">
        <f>F351+F364+F366</f>
        <v>2418592922.98</v>
      </c>
      <c r="G350" s="7">
        <f t="shared" si="21"/>
        <v>41.505704500127827</v>
      </c>
    </row>
    <row r="351" spans="1:7" ht="24" x14ac:dyDescent="0.25">
      <c r="A351" s="14" t="s">
        <v>347</v>
      </c>
      <c r="B351" s="15">
        <f>SUM(B352:B363)</f>
        <v>4207724410</v>
      </c>
      <c r="C351" s="6">
        <f>SUM(C352:C363)</f>
        <v>280390203.80000001</v>
      </c>
      <c r="D351" s="6">
        <f>SUM(D352:D363)</f>
        <v>0</v>
      </c>
      <c r="E351" s="6">
        <f>SUM(E352:E363)</f>
        <v>4488114613.8000002</v>
      </c>
      <c r="F351" s="6">
        <f>SUM(F352:F363)</f>
        <v>1569605650.8</v>
      </c>
      <c r="G351" s="7">
        <f t="shared" si="21"/>
        <v>34.972494819401348</v>
      </c>
    </row>
    <row r="352" spans="1:7" s="13" customFormat="1" ht="24" x14ac:dyDescent="0.25">
      <c r="A352" s="16" t="s">
        <v>348</v>
      </c>
      <c r="B352" s="17">
        <v>791576949</v>
      </c>
      <c r="C352" s="10">
        <v>33089376.5</v>
      </c>
      <c r="D352" s="10">
        <v>0</v>
      </c>
      <c r="E352" s="11">
        <f t="shared" ref="E352:E363" si="25">+B352+C352+D352</f>
        <v>824666325.5</v>
      </c>
      <c r="F352" s="11">
        <v>201121154.5</v>
      </c>
      <c r="G352" s="12">
        <f t="shared" si="21"/>
        <v>24.388185655338727</v>
      </c>
    </row>
    <row r="353" spans="1:7" s="13" customFormat="1" ht="24" x14ac:dyDescent="0.25">
      <c r="A353" s="16" t="s">
        <v>349</v>
      </c>
      <c r="B353" s="17">
        <v>581145297</v>
      </c>
      <c r="C353" s="10">
        <v>26001163.5</v>
      </c>
      <c r="D353" s="10">
        <v>0</v>
      </c>
      <c r="E353" s="11">
        <f t="shared" si="25"/>
        <v>607146460.5</v>
      </c>
      <c r="F353" s="11">
        <v>166711100.5</v>
      </c>
      <c r="G353" s="12">
        <f t="shared" si="21"/>
        <v>27.458135943460714</v>
      </c>
    </row>
    <row r="354" spans="1:7" s="13" customFormat="1" ht="24" x14ac:dyDescent="0.25">
      <c r="A354" s="16" t="s">
        <v>350</v>
      </c>
      <c r="B354" s="17">
        <v>160362120</v>
      </c>
      <c r="C354" s="10">
        <v>0</v>
      </c>
      <c r="D354" s="10">
        <v>0</v>
      </c>
      <c r="E354" s="11">
        <f t="shared" si="25"/>
        <v>160362120</v>
      </c>
      <c r="F354" s="11">
        <v>39053122</v>
      </c>
      <c r="G354" s="12">
        <f t="shared" si="21"/>
        <v>24.353084132337489</v>
      </c>
    </row>
    <row r="355" spans="1:7" s="20" customFormat="1" ht="24" x14ac:dyDescent="0.25">
      <c r="A355" s="16" t="s">
        <v>351</v>
      </c>
      <c r="B355" s="17">
        <v>50126324</v>
      </c>
      <c r="C355" s="10">
        <v>0</v>
      </c>
      <c r="D355" s="10">
        <v>0</v>
      </c>
      <c r="E355" s="11">
        <f t="shared" si="25"/>
        <v>50126324</v>
      </c>
      <c r="F355" s="11">
        <v>15129000</v>
      </c>
      <c r="G355" s="12">
        <f t="shared" si="21"/>
        <v>30.181746421301508</v>
      </c>
    </row>
    <row r="356" spans="1:7" s="20" customFormat="1" ht="24" x14ac:dyDescent="0.25">
      <c r="A356" s="16" t="s">
        <v>352</v>
      </c>
      <c r="B356" s="17">
        <v>25129740</v>
      </c>
      <c r="C356" s="10">
        <v>0</v>
      </c>
      <c r="D356" s="10">
        <v>0</v>
      </c>
      <c r="E356" s="11">
        <f t="shared" si="25"/>
        <v>25129740</v>
      </c>
      <c r="F356" s="11">
        <v>7238400</v>
      </c>
      <c r="G356" s="12">
        <f t="shared" si="21"/>
        <v>28.804118148456769</v>
      </c>
    </row>
    <row r="357" spans="1:7" s="20" customFormat="1" ht="24" x14ac:dyDescent="0.25">
      <c r="A357" s="16" t="s">
        <v>353</v>
      </c>
      <c r="B357" s="17">
        <v>2542450320</v>
      </c>
      <c r="C357" s="10">
        <v>-76377363</v>
      </c>
      <c r="D357" s="10">
        <v>0</v>
      </c>
      <c r="E357" s="11">
        <f t="shared" si="25"/>
        <v>2466072957</v>
      </c>
      <c r="F357" s="11">
        <v>820612000</v>
      </c>
      <c r="G357" s="12">
        <f t="shared" si="21"/>
        <v>33.276063373172946</v>
      </c>
    </row>
    <row r="358" spans="1:7" s="20" customFormat="1" x14ac:dyDescent="0.25">
      <c r="A358" s="16" t="s">
        <v>354</v>
      </c>
      <c r="B358" s="17">
        <v>5940380</v>
      </c>
      <c r="C358" s="10">
        <v>0</v>
      </c>
      <c r="D358" s="10">
        <v>0</v>
      </c>
      <c r="E358" s="11">
        <f t="shared" si="25"/>
        <v>5940380</v>
      </c>
      <c r="F358" s="11">
        <v>2138610</v>
      </c>
      <c r="G358" s="12">
        <f t="shared" si="21"/>
        <v>36.001232244401869</v>
      </c>
    </row>
    <row r="359" spans="1:7" s="13" customFormat="1" x14ac:dyDescent="0.25">
      <c r="A359" s="18" t="s">
        <v>355</v>
      </c>
      <c r="B359" s="19">
        <v>36128139</v>
      </c>
      <c r="C359" s="10">
        <v>0</v>
      </c>
      <c r="D359" s="10">
        <v>0</v>
      </c>
      <c r="E359" s="11">
        <f t="shared" si="25"/>
        <v>36128139</v>
      </c>
      <c r="F359" s="11">
        <v>14451255</v>
      </c>
      <c r="G359" s="12">
        <f t="shared" si="21"/>
        <v>39.999998339244655</v>
      </c>
    </row>
    <row r="360" spans="1:7" s="13" customFormat="1" ht="24" x14ac:dyDescent="0.25">
      <c r="A360" s="18" t="s">
        <v>356</v>
      </c>
      <c r="B360" s="19">
        <v>0</v>
      </c>
      <c r="C360" s="10">
        <v>4348854</v>
      </c>
      <c r="D360" s="10">
        <v>0</v>
      </c>
      <c r="E360" s="11">
        <f t="shared" si="25"/>
        <v>4348854</v>
      </c>
      <c r="F360" s="11">
        <v>4348854</v>
      </c>
      <c r="G360" s="12">
        <f t="shared" si="21"/>
        <v>100</v>
      </c>
    </row>
    <row r="361" spans="1:7" s="13" customFormat="1" ht="24" x14ac:dyDescent="0.25">
      <c r="A361" s="18" t="s">
        <v>357</v>
      </c>
      <c r="B361" s="19">
        <v>6800430</v>
      </c>
      <c r="C361" s="10">
        <v>0</v>
      </c>
      <c r="D361" s="10">
        <v>0</v>
      </c>
      <c r="E361" s="11">
        <f t="shared" si="25"/>
        <v>6800430</v>
      </c>
      <c r="F361" s="11">
        <v>2248098</v>
      </c>
      <c r="G361" s="12">
        <f t="shared" si="21"/>
        <v>33.058174262509873</v>
      </c>
    </row>
    <row r="362" spans="1:7" s="20" customFormat="1" x14ac:dyDescent="0.25">
      <c r="A362" s="18" t="s">
        <v>358</v>
      </c>
      <c r="B362" s="19">
        <v>8064711</v>
      </c>
      <c r="C362" s="10">
        <v>0</v>
      </c>
      <c r="D362" s="10">
        <v>0</v>
      </c>
      <c r="E362" s="11">
        <f t="shared" si="25"/>
        <v>8064711</v>
      </c>
      <c r="F362" s="11">
        <v>3225884</v>
      </c>
      <c r="G362" s="12">
        <f t="shared" si="21"/>
        <v>39.999995040119849</v>
      </c>
    </row>
    <row r="363" spans="1:7" s="13" customFormat="1" ht="60" x14ac:dyDescent="0.25">
      <c r="A363" s="18" t="s">
        <v>359</v>
      </c>
      <c r="B363" s="19">
        <v>0</v>
      </c>
      <c r="C363" s="10">
        <v>293328172.80000001</v>
      </c>
      <c r="D363" s="10">
        <v>0</v>
      </c>
      <c r="E363" s="11">
        <f t="shared" si="25"/>
        <v>293328172.80000001</v>
      </c>
      <c r="F363" s="11">
        <v>293328172.80000001</v>
      </c>
      <c r="G363" s="12">
        <f t="shared" si="21"/>
        <v>100</v>
      </c>
    </row>
    <row r="364" spans="1:7" ht="24" x14ac:dyDescent="0.25">
      <c r="A364" s="14" t="s">
        <v>360</v>
      </c>
      <c r="B364" s="15">
        <f>SUM(B365:B365)</f>
        <v>340814354</v>
      </c>
      <c r="C364" s="6">
        <f>SUM(C365:C365)</f>
        <v>763780684.17999995</v>
      </c>
      <c r="D364" s="6">
        <f>SUM(D365:D365)</f>
        <v>0</v>
      </c>
      <c r="E364" s="6">
        <f>SUM(E365:E365)</f>
        <v>1104595038.1799998</v>
      </c>
      <c r="F364" s="6">
        <f>SUM(F365:F365)</f>
        <v>848987272.17999995</v>
      </c>
      <c r="G364" s="7">
        <f t="shared" si="21"/>
        <v>76.859594949733307</v>
      </c>
    </row>
    <row r="365" spans="1:7" s="13" customFormat="1" ht="24" x14ac:dyDescent="0.25">
      <c r="A365" s="16" t="s">
        <v>361</v>
      </c>
      <c r="B365" s="19">
        <v>340814354</v>
      </c>
      <c r="C365" s="10">
        <v>763780684.17999995</v>
      </c>
      <c r="D365" s="10">
        <v>0</v>
      </c>
      <c r="E365" s="11">
        <f>+B365+C365+D365</f>
        <v>1104595038.1799998</v>
      </c>
      <c r="F365" s="11">
        <v>848987272.17999995</v>
      </c>
      <c r="G365" s="12">
        <f t="shared" si="21"/>
        <v>76.859594949733307</v>
      </c>
    </row>
    <row r="366" spans="1:7" ht="24" x14ac:dyDescent="0.25">
      <c r="A366" s="14" t="s">
        <v>362</v>
      </c>
      <c r="B366" s="15">
        <f>SUM(B367:B367)</f>
        <v>234424117</v>
      </c>
      <c r="C366" s="6">
        <f>SUM(C367:C367)</f>
        <v>0</v>
      </c>
      <c r="D366" s="6">
        <f>SUM(D367:D367)</f>
        <v>0</v>
      </c>
      <c r="E366" s="6">
        <f>SUM(E367:E367)</f>
        <v>234424117</v>
      </c>
      <c r="F366" s="6">
        <f>SUM(F367:F367)</f>
        <v>0</v>
      </c>
      <c r="G366" s="7">
        <f t="shared" ref="G366:G391" si="26">IF(F366=0,0,IF(E366=0,100,F366/E366*100))</f>
        <v>0</v>
      </c>
    </row>
    <row r="367" spans="1:7" s="13" customFormat="1" x14ac:dyDescent="0.25">
      <c r="A367" s="16" t="s">
        <v>363</v>
      </c>
      <c r="B367" s="17">
        <v>234424117</v>
      </c>
      <c r="C367" s="10">
        <v>0</v>
      </c>
      <c r="D367" s="10">
        <v>0</v>
      </c>
      <c r="E367" s="11">
        <f>+B367+C367+D367</f>
        <v>234424117</v>
      </c>
      <c r="F367" s="11">
        <v>0</v>
      </c>
      <c r="G367" s="12">
        <f t="shared" si="26"/>
        <v>0</v>
      </c>
    </row>
    <row r="368" spans="1:7" s="1" customFormat="1" ht="24" x14ac:dyDescent="0.25">
      <c r="A368" s="14" t="s">
        <v>364</v>
      </c>
      <c r="B368" s="15">
        <f>SUM(B369:B383)</f>
        <v>516790602</v>
      </c>
      <c r="C368" s="6">
        <f>SUM(C369:C383)</f>
        <v>308392187.61000001</v>
      </c>
      <c r="D368" s="6">
        <f>SUM(D369:D383)</f>
        <v>0</v>
      </c>
      <c r="E368" s="6">
        <f>SUM(E369:E383)</f>
        <v>825182789.61000013</v>
      </c>
      <c r="F368" s="6">
        <f>SUM(F369:F383)</f>
        <v>156104819.35999998</v>
      </c>
      <c r="G368" s="7">
        <f t="shared" si="26"/>
        <v>18.917604841683456</v>
      </c>
    </row>
    <row r="369" spans="1:7" s="13" customFormat="1" x14ac:dyDescent="0.25">
      <c r="A369" s="16" t="s">
        <v>365</v>
      </c>
      <c r="B369" s="17">
        <v>7460586</v>
      </c>
      <c r="C369" s="10">
        <v>0</v>
      </c>
      <c r="D369" s="10">
        <v>0</v>
      </c>
      <c r="E369" s="11">
        <f t="shared" ref="E369:E383" si="27">+B369+C369+D369</f>
        <v>7460586</v>
      </c>
      <c r="F369" s="11">
        <v>0</v>
      </c>
      <c r="G369" s="12">
        <f t="shared" si="26"/>
        <v>0</v>
      </c>
    </row>
    <row r="370" spans="1:7" s="13" customFormat="1" x14ac:dyDescent="0.25">
      <c r="A370" s="16" t="s">
        <v>366</v>
      </c>
      <c r="B370" s="29">
        <v>0</v>
      </c>
      <c r="C370" s="10">
        <v>0</v>
      </c>
      <c r="D370" s="10">
        <v>0</v>
      </c>
      <c r="E370" s="10">
        <f t="shared" si="27"/>
        <v>0</v>
      </c>
      <c r="F370" s="11">
        <v>6439652.1900000004</v>
      </c>
      <c r="G370" s="12">
        <f t="shared" si="26"/>
        <v>100</v>
      </c>
    </row>
    <row r="371" spans="1:7" s="13" customFormat="1" ht="24" x14ac:dyDescent="0.25">
      <c r="A371" s="16" t="s">
        <v>367</v>
      </c>
      <c r="B371" s="17">
        <v>122320480</v>
      </c>
      <c r="C371" s="10">
        <v>0</v>
      </c>
      <c r="D371" s="10">
        <v>0</v>
      </c>
      <c r="E371" s="11">
        <f t="shared" si="27"/>
        <v>122320480</v>
      </c>
      <c r="F371" s="11">
        <v>33357004.100000001</v>
      </c>
      <c r="G371" s="12">
        <f t="shared" si="26"/>
        <v>27.270171029413881</v>
      </c>
    </row>
    <row r="372" spans="1:7" s="13" customFormat="1" ht="24" x14ac:dyDescent="0.25">
      <c r="A372" s="16" t="s">
        <v>368</v>
      </c>
      <c r="B372" s="17">
        <v>125670450</v>
      </c>
      <c r="C372" s="10">
        <v>0</v>
      </c>
      <c r="D372" s="10">
        <v>0</v>
      </c>
      <c r="E372" s="11">
        <f t="shared" si="27"/>
        <v>125670450</v>
      </c>
      <c r="F372" s="11">
        <v>26836631</v>
      </c>
      <c r="G372" s="12">
        <f t="shared" si="26"/>
        <v>21.354766375070671</v>
      </c>
    </row>
    <row r="373" spans="1:7" s="13" customFormat="1" ht="24" x14ac:dyDescent="0.25">
      <c r="A373" s="16" t="s">
        <v>369</v>
      </c>
      <c r="B373" s="17">
        <v>2150000</v>
      </c>
      <c r="C373" s="10">
        <v>0</v>
      </c>
      <c r="D373" s="10">
        <v>0</v>
      </c>
      <c r="E373" s="11">
        <f t="shared" si="27"/>
        <v>2150000</v>
      </c>
      <c r="F373" s="11">
        <v>62319.08</v>
      </c>
      <c r="G373" s="12">
        <f t="shared" si="26"/>
        <v>2.8985618604651164</v>
      </c>
    </row>
    <row r="374" spans="1:7" s="13" customFormat="1" ht="24" x14ac:dyDescent="0.25">
      <c r="A374" s="16" t="s">
        <v>370</v>
      </c>
      <c r="B374" s="17">
        <v>585000</v>
      </c>
      <c r="C374" s="10">
        <v>0</v>
      </c>
      <c r="D374" s="10">
        <v>0</v>
      </c>
      <c r="E374" s="11">
        <f t="shared" si="27"/>
        <v>585000</v>
      </c>
      <c r="F374" s="11">
        <v>23867.3</v>
      </c>
      <c r="G374" s="12">
        <f t="shared" si="26"/>
        <v>4.079880341880342</v>
      </c>
    </row>
    <row r="375" spans="1:7" s="13" customFormat="1" ht="24" x14ac:dyDescent="0.25">
      <c r="A375" s="16" t="s">
        <v>371</v>
      </c>
      <c r="B375" s="17">
        <v>22370846</v>
      </c>
      <c r="C375" s="10">
        <v>302353954</v>
      </c>
      <c r="D375" s="10">
        <v>0</v>
      </c>
      <c r="E375" s="11">
        <f t="shared" si="27"/>
        <v>324724800</v>
      </c>
      <c r="F375" s="11">
        <v>5632325</v>
      </c>
      <c r="G375" s="12">
        <f t="shared" si="26"/>
        <v>1.7344917912028894</v>
      </c>
    </row>
    <row r="376" spans="1:7" s="13" customFormat="1" ht="24" x14ac:dyDescent="0.25">
      <c r="A376" s="16" t="s">
        <v>372</v>
      </c>
      <c r="B376" s="17">
        <v>5910329.3200000003</v>
      </c>
      <c r="C376" s="10">
        <v>0</v>
      </c>
      <c r="D376" s="10">
        <v>0</v>
      </c>
      <c r="E376" s="11">
        <f t="shared" si="27"/>
        <v>5910329.3200000003</v>
      </c>
      <c r="F376" s="11">
        <v>3544507</v>
      </c>
      <c r="G376" s="12">
        <f t="shared" si="26"/>
        <v>59.97139597629053</v>
      </c>
    </row>
    <row r="377" spans="1:7" s="13" customFormat="1" ht="24" x14ac:dyDescent="0.25">
      <c r="A377" s="16" t="s">
        <v>373</v>
      </c>
      <c r="B377" s="17">
        <v>6314318.7199999997</v>
      </c>
      <c r="C377" s="10">
        <v>0</v>
      </c>
      <c r="D377" s="10">
        <v>0</v>
      </c>
      <c r="E377" s="11">
        <f t="shared" si="27"/>
        <v>6314318.7199999997</v>
      </c>
      <c r="F377" s="11">
        <v>2287887.69</v>
      </c>
      <c r="G377" s="12">
        <f t="shared" si="26"/>
        <v>36.233326055482991</v>
      </c>
    </row>
    <row r="378" spans="1:7" s="13" customFormat="1" ht="24" x14ac:dyDescent="0.25">
      <c r="A378" s="16" t="s">
        <v>374</v>
      </c>
      <c r="B378" s="17">
        <v>400951.96</v>
      </c>
      <c r="C378" s="10">
        <v>0</v>
      </c>
      <c r="D378" s="10">
        <v>0</v>
      </c>
      <c r="E378" s="11">
        <f t="shared" si="27"/>
        <v>400951.96</v>
      </c>
      <c r="F378" s="11">
        <v>144956</v>
      </c>
      <c r="G378" s="12">
        <f t="shared" si="26"/>
        <v>36.152959571515744</v>
      </c>
    </row>
    <row r="379" spans="1:7" s="13" customFormat="1" ht="24" x14ac:dyDescent="0.25">
      <c r="A379" s="16" t="s">
        <v>375</v>
      </c>
      <c r="B379" s="17">
        <v>68531400</v>
      </c>
      <c r="C379" s="10">
        <v>0</v>
      </c>
      <c r="D379" s="10">
        <v>0</v>
      </c>
      <c r="E379" s="11">
        <f t="shared" si="27"/>
        <v>68531400</v>
      </c>
      <c r="F379" s="11">
        <v>17046148</v>
      </c>
      <c r="G379" s="12">
        <f t="shared" si="26"/>
        <v>24.873485730628587</v>
      </c>
    </row>
    <row r="380" spans="1:7" s="13" customFormat="1" ht="24" x14ac:dyDescent="0.25">
      <c r="A380" s="16" t="s">
        <v>376</v>
      </c>
      <c r="B380" s="17">
        <v>134346240</v>
      </c>
      <c r="C380" s="10">
        <v>0</v>
      </c>
      <c r="D380" s="10">
        <v>0</v>
      </c>
      <c r="E380" s="11">
        <f t="shared" si="27"/>
        <v>134346240</v>
      </c>
      <c r="F380" s="11">
        <v>34304390</v>
      </c>
      <c r="G380" s="12">
        <f t="shared" si="26"/>
        <v>25.534313427752053</v>
      </c>
    </row>
    <row r="381" spans="1:7" s="13" customFormat="1" ht="24" x14ac:dyDescent="0.25">
      <c r="A381" s="16" t="s">
        <v>377</v>
      </c>
      <c r="B381" s="17">
        <v>6300000</v>
      </c>
      <c r="C381" s="10">
        <v>0</v>
      </c>
      <c r="D381" s="10">
        <v>0</v>
      </c>
      <c r="E381" s="11">
        <f t="shared" si="27"/>
        <v>6300000</v>
      </c>
      <c r="F381" s="11">
        <v>451342</v>
      </c>
      <c r="G381" s="12">
        <f t="shared" si="26"/>
        <v>7.1641587301587304</v>
      </c>
    </row>
    <row r="382" spans="1:7" s="13" customFormat="1" ht="24" x14ac:dyDescent="0.25">
      <c r="A382" s="16" t="s">
        <v>378</v>
      </c>
      <c r="B382" s="17">
        <v>3780000</v>
      </c>
      <c r="C382" s="10">
        <v>0</v>
      </c>
      <c r="D382" s="10">
        <v>0</v>
      </c>
      <c r="E382" s="11">
        <f t="shared" si="27"/>
        <v>3780000</v>
      </c>
      <c r="F382" s="11">
        <v>145116</v>
      </c>
      <c r="G382" s="12">
        <f t="shared" si="26"/>
        <v>3.8390476190476188</v>
      </c>
    </row>
    <row r="383" spans="1:7" s="13" customFormat="1" ht="24" x14ac:dyDescent="0.25">
      <c r="A383" s="16" t="s">
        <v>379</v>
      </c>
      <c r="B383" s="17">
        <v>10650000</v>
      </c>
      <c r="C383" s="10">
        <v>6038233.6100000003</v>
      </c>
      <c r="D383" s="10">
        <v>0</v>
      </c>
      <c r="E383" s="11">
        <f t="shared" si="27"/>
        <v>16688233.609999999</v>
      </c>
      <c r="F383" s="11">
        <v>25828674</v>
      </c>
      <c r="G383" s="12">
        <f t="shared" si="26"/>
        <v>154.7717667645953</v>
      </c>
    </row>
    <row r="384" spans="1:7" x14ac:dyDescent="0.25">
      <c r="A384" s="14" t="s">
        <v>380</v>
      </c>
      <c r="B384" s="15">
        <f>SUM(B385:B389)</f>
        <v>11983845</v>
      </c>
      <c r="C384" s="6">
        <f>SUM(C385:C389)</f>
        <v>0</v>
      </c>
      <c r="D384" s="6">
        <f>SUM(D385:D389)</f>
        <v>0</v>
      </c>
      <c r="E384" s="6">
        <f>SUM(E385:E389)</f>
        <v>11983845</v>
      </c>
      <c r="F384" s="6">
        <f>SUM(F385:F389)</f>
        <v>1821449.97</v>
      </c>
      <c r="G384" s="7">
        <f t="shared" si="26"/>
        <v>15.199211688735961</v>
      </c>
    </row>
    <row r="385" spans="1:8" s="13" customFormat="1" ht="24" x14ac:dyDescent="0.25">
      <c r="A385" s="16" t="s">
        <v>381</v>
      </c>
      <c r="B385" s="17">
        <v>195745</v>
      </c>
      <c r="C385" s="10">
        <v>0</v>
      </c>
      <c r="D385" s="10">
        <v>0</v>
      </c>
      <c r="E385" s="11">
        <f>+B385+C385+D385</f>
        <v>195745</v>
      </c>
      <c r="F385" s="11">
        <v>17340</v>
      </c>
      <c r="G385" s="12">
        <f t="shared" si="26"/>
        <v>8.8584638177220363</v>
      </c>
    </row>
    <row r="386" spans="1:8" s="13" customFormat="1" x14ac:dyDescent="0.25">
      <c r="A386" s="16" t="s">
        <v>382</v>
      </c>
      <c r="B386" s="17">
        <v>0</v>
      </c>
      <c r="C386" s="10">
        <v>0</v>
      </c>
      <c r="D386" s="10">
        <v>0</v>
      </c>
      <c r="E386" s="11">
        <f>+B386+C386+D386</f>
        <v>0</v>
      </c>
      <c r="F386" s="11">
        <v>69625.210000000006</v>
      </c>
      <c r="G386" s="12">
        <f t="shared" si="26"/>
        <v>100</v>
      </c>
    </row>
    <row r="387" spans="1:8" s="13" customFormat="1" ht="24" x14ac:dyDescent="0.25">
      <c r="A387" s="16" t="s">
        <v>383</v>
      </c>
      <c r="B387" s="17">
        <v>11788100</v>
      </c>
      <c r="C387" s="10">
        <v>0</v>
      </c>
      <c r="D387" s="10">
        <v>0</v>
      </c>
      <c r="E387" s="11">
        <f>+B387+C387+D387</f>
        <v>11788100</v>
      </c>
      <c r="F387" s="11">
        <v>1432059.36</v>
      </c>
      <c r="G387" s="12">
        <f t="shared" si="26"/>
        <v>12.148347570855355</v>
      </c>
    </row>
    <row r="388" spans="1:8" s="13" customFormat="1" ht="24" x14ac:dyDescent="0.25">
      <c r="A388" s="16" t="s">
        <v>384</v>
      </c>
      <c r="B388" s="17">
        <v>0</v>
      </c>
      <c r="C388" s="10">
        <v>0</v>
      </c>
      <c r="D388" s="10">
        <v>0</v>
      </c>
      <c r="E388" s="11">
        <f>+B388+C388+D388</f>
        <v>0</v>
      </c>
      <c r="F388" s="11">
        <v>232012.4</v>
      </c>
      <c r="G388" s="12">
        <f t="shared" si="26"/>
        <v>100</v>
      </c>
    </row>
    <row r="389" spans="1:8" s="13" customFormat="1" x14ac:dyDescent="0.25">
      <c r="A389" s="16" t="s">
        <v>385</v>
      </c>
      <c r="B389" s="19">
        <v>0</v>
      </c>
      <c r="C389" s="10">
        <v>0</v>
      </c>
      <c r="D389" s="10">
        <v>0</v>
      </c>
      <c r="E389" s="11">
        <f>+B389+C389+D389</f>
        <v>0</v>
      </c>
      <c r="F389" s="11">
        <v>70413</v>
      </c>
      <c r="G389" s="12">
        <f t="shared" si="26"/>
        <v>100</v>
      </c>
    </row>
    <row r="390" spans="1:8" x14ac:dyDescent="0.25">
      <c r="A390" s="14" t="s">
        <v>386</v>
      </c>
      <c r="B390" s="15">
        <f>+B391</f>
        <v>0</v>
      </c>
      <c r="C390" s="6">
        <f>+C391</f>
        <v>1534311901.6300001</v>
      </c>
      <c r="D390" s="6">
        <f>+D391</f>
        <v>152098762.83000001</v>
      </c>
      <c r="E390" s="6">
        <f>+E391</f>
        <v>1686410664.46</v>
      </c>
      <c r="F390" s="6">
        <f>+F391</f>
        <v>1534311901.6300001</v>
      </c>
      <c r="G390" s="7">
        <f t="shared" si="26"/>
        <v>90.980917872770746</v>
      </c>
    </row>
    <row r="391" spans="1:8" x14ac:dyDescent="0.25">
      <c r="A391" s="16" t="s">
        <v>387</v>
      </c>
      <c r="B391" s="17">
        <v>0</v>
      </c>
      <c r="C391" s="30">
        <v>1534311901.6300001</v>
      </c>
      <c r="D391" s="10">
        <v>152098762.83000001</v>
      </c>
      <c r="E391" s="31">
        <f>+B391+C391+D391</f>
        <v>1686410664.46</v>
      </c>
      <c r="F391" s="31">
        <v>1534311901.6300001</v>
      </c>
      <c r="G391" s="12">
        <f t="shared" si="26"/>
        <v>90.980917872770746</v>
      </c>
    </row>
    <row r="392" spans="1:8" x14ac:dyDescent="0.25">
      <c r="B392" s="33"/>
      <c r="C392" s="34"/>
      <c r="D392" s="33"/>
      <c r="E392" s="33"/>
      <c r="F392" s="34"/>
      <c r="G392" s="35"/>
      <c r="H392" s="13"/>
    </row>
    <row r="393" spans="1:8" x14ac:dyDescent="0.25">
      <c r="B393" s="33"/>
      <c r="C393" s="34"/>
      <c r="D393" s="33"/>
      <c r="E393" s="33"/>
      <c r="F393" s="34"/>
      <c r="G393" s="35"/>
      <c r="H393" s="13"/>
    </row>
    <row r="394" spans="1:8" ht="15.75" x14ac:dyDescent="0.25">
      <c r="B394" s="36"/>
      <c r="C394" s="34"/>
      <c r="D394" s="36"/>
      <c r="E394" s="37"/>
      <c r="F394" s="38"/>
      <c r="G394" s="35"/>
      <c r="H394" s="13"/>
    </row>
    <row r="395" spans="1:8" s="32" customFormat="1" ht="15" x14ac:dyDescent="0.25">
      <c r="B395" s="36"/>
      <c r="C395" s="36"/>
      <c r="D395" s="36"/>
      <c r="E395" s="36"/>
      <c r="F395" s="38"/>
      <c r="G395" s="35"/>
      <c r="H395" s="35"/>
    </row>
    <row r="396" spans="1:8" x14ac:dyDescent="0.25">
      <c r="B396" s="36"/>
      <c r="C396" s="39"/>
      <c r="D396" s="36"/>
      <c r="E396" s="40"/>
      <c r="F396" s="36"/>
      <c r="G396" s="35"/>
      <c r="H396" s="13"/>
    </row>
    <row r="397" spans="1:8" x14ac:dyDescent="0.25">
      <c r="B397" s="36"/>
      <c r="C397" s="36"/>
      <c r="D397" s="36"/>
      <c r="E397" s="40"/>
      <c r="F397" s="36"/>
      <c r="G397" s="35"/>
      <c r="H397" s="13"/>
    </row>
    <row r="398" spans="1:8" x14ac:dyDescent="0.25">
      <c r="B398" s="36"/>
      <c r="C398" s="36"/>
      <c r="D398" s="36"/>
      <c r="E398" s="40"/>
      <c r="F398" s="36"/>
      <c r="G398" s="35"/>
      <c r="H398" s="13"/>
    </row>
    <row r="399" spans="1:8" ht="15" x14ac:dyDescent="0.25">
      <c r="B399" s="36"/>
      <c r="C399" s="36"/>
      <c r="D399" s="36"/>
      <c r="E399" s="36"/>
      <c r="F399" s="38"/>
      <c r="G399" s="35"/>
      <c r="H399" s="13"/>
    </row>
    <row r="400" spans="1:8" x14ac:dyDescent="0.25">
      <c r="B400" s="36"/>
      <c r="C400" s="36"/>
      <c r="D400" s="36"/>
      <c r="E400" s="36"/>
      <c r="F400" s="36"/>
      <c r="G400" s="35"/>
    </row>
    <row r="401" spans="2:7" x14ac:dyDescent="0.25">
      <c r="B401" s="36"/>
      <c r="C401" s="36"/>
      <c r="D401" s="36"/>
      <c r="E401" s="36"/>
      <c r="F401" s="36"/>
      <c r="G401" s="35"/>
    </row>
    <row r="402" spans="2:7" x14ac:dyDescent="0.25">
      <c r="B402" s="36"/>
      <c r="C402" s="36"/>
      <c r="D402" s="36"/>
      <c r="E402" s="36"/>
      <c r="F402" s="36"/>
      <c r="G402" s="35"/>
    </row>
    <row r="403" spans="2:7" s="32" customFormat="1" x14ac:dyDescent="0.25">
      <c r="B403" s="39"/>
      <c r="C403" s="39"/>
      <c r="D403" s="36"/>
      <c r="E403" s="36"/>
      <c r="F403" s="36"/>
      <c r="G403" s="35"/>
    </row>
    <row r="404" spans="2:7" s="32" customFormat="1" x14ac:dyDescent="0.25">
      <c r="B404" s="36"/>
      <c r="C404" s="39"/>
      <c r="D404" s="36"/>
      <c r="E404" s="36"/>
      <c r="F404" s="36"/>
      <c r="G404" s="35"/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19685039370078741" right="0.19685039370078741" top="0.35433070866141736" bottom="0.35433070866141736" header="0.31496062992125984" footer="0.31496062992125984"/>
  <pageSetup paperSize="5" scale="59" fitToHeight="0" orientation="portrait" r:id="rId1"/>
  <ignoredErrors>
    <ignoredError sqref="E3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</vt:lpstr>
      <vt:lpstr>EADID!Área_de_impresión</vt:lpstr>
      <vt:lpstr>EADID!Títulos_a_imprimir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dcterms:created xsi:type="dcterms:W3CDTF">2025-05-12T17:48:55Z</dcterms:created>
  <dcterms:modified xsi:type="dcterms:W3CDTF">2025-05-14T23:34:49Z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II 1C 3 DETALLE COMPARATIVO EST ORIG MODIF ING DEV.xlsx</vt:lpwstr>
  </property>
</Properties>
</file>